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" windowWidth="19320" windowHeight="6585" tabRatio="760" firstSheet="3" activeTab="4"/>
  </bookViews>
  <sheets>
    <sheet name="3. Ejecución Pptal Fuentes." sheetId="1" state="hidden" r:id="rId1"/>
    <sheet name="13. Logística - Procesos" sheetId="2" state="hidden" r:id="rId2"/>
    <sheet name="20. Carga y Producción Judi (e)" sheetId="3" state="hidden" r:id="rId3"/>
    <sheet name="Boletín" sheetId="4" r:id="rId4"/>
    <sheet name="ncpp" sheetId="5" r:id="rId5"/>
  </sheets>
  <definedNames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BASE02" localSheetId="2">#REF!</definedName>
    <definedName name="BASE02" localSheetId="3">#REF!</definedName>
    <definedName name="BASE02" localSheetId="4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<sst xmlns="http://schemas.openxmlformats.org/spreadsheetml/2006/main" count="1152" uniqueCount="346">
  <si>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</si>
  <si>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</si>
  <si>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</si>
  <si>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</si>
  <si>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</si>
  <si>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</si>
  <si>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</si>
  <si>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</si>
  <si>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</si>
  <si>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</si>
  <si>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</si>
  <si>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</si>
  <si>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</si>
  <si>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</si>
  <si>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</si>
  <si>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</si>
  <si>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</si>
  <si>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</si>
  <si>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</si>
  <si>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</si>
  <si>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</si>
  <si>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</si>
  <si>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</si>
  <si>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</si>
  <si>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</si>
  <si>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</si>
  <si>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</si>
  <si>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</si>
  <si>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</si>
  <si>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</si>
  <si>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</si>
  <si>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</si>
  <si>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</si>
  <si>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</si>
  <si>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</si>
  <si>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</si>
  <si>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</si>
  <si>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</si>
  <si>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</si>
  <si>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</si>
  <si>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</si>
  <si>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</si>
  <si>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</si>
  <si>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</si>
  <si>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</si>
  <si>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</si>
  <si>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</si>
  <si>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</si>
  <si>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</si>
  <si>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</si>
  <si>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</si>
  <si>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</si>
  <si>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</si>
  <si>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</si>
  <si>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</si>
  <si>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</si>
  <si>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</si>
  <si>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</si>
  <si>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</si>
  <si>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</si>
  <si>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</si>
  <si>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</si>
  <si>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</si>
  <si>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</si>
  <si>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</si>
  <si>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</si>
  <si>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</si>
  <si>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</si>
  <si>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</si>
  <si>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</si>
  <si>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</si>
  <si>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</si>
  <si>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</si>
  <si>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</si>
  <si>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</si>
  <si>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</si>
  <si>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</si>
  <si>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</si>
  <si>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</si>
  <si>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</si>
  <si>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</si>
  <si>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</si>
  <si>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</si>
  <si>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</si>
  <si>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</si>
  <si>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</si>
  <si>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</si>
  <si>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</si>
  <si>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</si>
  <si>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</si>
  <si>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</si>
  <si>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</si>
  <si>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</si>
  <si>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</si>
  <si>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</si>
  <si>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</si>
  <si>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</si>
  <si>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</si>
  <si>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</si>
  <si>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</si>
  <si>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</si>
  <si>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</si>
  <si>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</si>
  <si>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</si>
  <si>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</si>
  <si>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</si>
  <si>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</si>
  <si>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</si>
  <si>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</si>
  <si>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</si>
  <si>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</si>
  <si>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</si>
  <si>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</si>
  <si>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</si>
  <si>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</si>
  <si>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</si>
  <si>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</si>
  <si>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</si>
  <si>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</si>
  <si>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</si>
  <si>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</si>
  <si>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</si>
  <si>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</si>
  <si>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</si>
  <si>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</si>
  <si>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</si>
  <si>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</si>
  <si>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</si>
  <si>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</si>
  <si>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</si>
  <si>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</si>
  <si>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</si>
  <si>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</si>
  <si>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</si>
  <si>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</si>
  <si>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</si>
  <si>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</si>
  <si>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</si>
  <si>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</si>
  <si>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</si>
  <si>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</si>
  <si>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</si>
  <si>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</si>
  <si>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</si>
  <si>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</si>
  <si>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</si>
  <si>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</si>
  <si>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</si>
  <si>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</si>
  <si>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</si>
  <si>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</si>
  <si>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</si>
  <si>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</si>
  <si>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</si>
  <si>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</si>
  <si>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</si>
  <si>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BOLETIN ESTADÍSTICO INSTITUCIONAL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</si>
  <si>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</si>
  <si>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</si>
  <si>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</si>
  <si>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</si>
  <si>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</si>
  <si>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</si>
  <si>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</si>
  <si>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</si>
  <si>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</si>
  <si>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</si>
  <si>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</si>
  <si>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</si>
  <si>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</si>
  <si>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</si>
  <si>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</si>
  <si>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</si>
  <si>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</si>
  <si>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</si>
  <si>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</si>
  <si>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</si>
  <si>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</si>
  <si>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</si>
  <si>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</si>
  <si>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</si>
  <si>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</si>
  <si>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</si>
  <si>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</si>
  <si>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</si>
  <si>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</si>
  <si>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</si>
  <si>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</si>
  <si>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</si>
  <si>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</si>
  <si>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</si>
  <si>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</si>
  <si>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</si>
  <si>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</si>
  <si>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</si>
  <si>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</si>
  <si>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</si>
  <si>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</si>
  <si>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</si>
  <si>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JC La Merced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</si>
  <si>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</si>
  <si>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</si>
  <si>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</si>
  <si>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</si>
  <si>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</si>
  <si>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</si>
  <si>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</si>
  <si>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</si>
  <si>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Concepción</t>
  </si>
  <si>
    <t>JM Junín</t>
  </si>
  <si>
    <t>JM Oxapampa</t>
  </si>
  <si>
    <t>JM Tarma</t>
  </si>
  <si>
    <t>JM Pampas</t>
  </si>
  <si>
    <t>JM La Oroya</t>
  </si>
  <si>
    <t>2º JPL La Merced</t>
  </si>
  <si>
    <t>JPL Perene</t>
  </si>
  <si>
    <t>JPL Pichanaki</t>
  </si>
  <si>
    <t>JPL Chupaca</t>
  </si>
  <si>
    <t>JPL Satipo</t>
  </si>
  <si>
    <t>JT La Merced</t>
  </si>
  <si>
    <t>1º JPL Hyo</t>
  </si>
  <si>
    <t>3º JPL Hyo</t>
  </si>
  <si>
    <t>JPL Villa Rica</t>
  </si>
  <si>
    <t>Sala Penal de Apelaciones</t>
  </si>
  <si>
    <t>Juzgados de Investigación Preparatoria</t>
  </si>
  <si>
    <t>1° JIP Hyo</t>
  </si>
  <si>
    <t>1° JIP Jauja</t>
  </si>
  <si>
    <t>JIP Satipo</t>
  </si>
  <si>
    <t>1° JIP Tarma</t>
  </si>
  <si>
    <t>JIP Chupaca</t>
  </si>
  <si>
    <t>JIP La Oroya</t>
  </si>
  <si>
    <t>1° JUP Satipo</t>
  </si>
  <si>
    <t>JUP Jauja</t>
  </si>
  <si>
    <t>JUP Oxapampa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</si>
  <si>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</si>
  <si>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</si>
  <si>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</si>
  <si>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</si>
  <si>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</si>
  <si>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</si>
  <si>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</si>
  <si>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</si>
  <si>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</si>
  <si>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</si>
  <si>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</si>
  <si>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</si>
  <si>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JPL La Merced</t>
  </si>
  <si>
    <t>1º JUP Hyo</t>
  </si>
  <si>
    <t>JUP La Oroya</t>
  </si>
  <si>
    <t>JPL San Ramon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</si>
  <si>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</si>
  <si>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</si>
  <si>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</si>
  <si>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</si>
  <si>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</si>
  <si>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</si>
  <si>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</si>
  <si>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La Merced</t>
  </si>
  <si>
    <t>1° JUP Tarma</t>
  </si>
  <si>
    <t>Salas Superiores - Sede Central</t>
  </si>
  <si>
    <t>4º JC Hyo</t>
  </si>
  <si>
    <t>JC Trans Jauja</t>
  </si>
  <si>
    <t>2° JT Hyo</t>
  </si>
  <si>
    <t>1° JPL Chilca</t>
  </si>
  <si>
    <t>JIP Junín</t>
  </si>
  <si>
    <t>JPC Hyo</t>
  </si>
  <si>
    <t>Sala Laboral - Sede Central</t>
  </si>
  <si>
    <t>Sala Civil - Sede Central</t>
  </si>
  <si>
    <t>2º Sala Penal Liquidadora Hyo</t>
  </si>
  <si>
    <t>JPL Oxapampa</t>
  </si>
  <si>
    <t>1º Sala Penal Liquidadora Hyo</t>
  </si>
  <si>
    <t>2º JPL Hyo</t>
  </si>
  <si>
    <t>JPL Cajas</t>
  </si>
  <si>
    <t>JPL Acobamba</t>
  </si>
  <si>
    <t>JPL Surcubamba</t>
  </si>
  <si>
    <t>2º JPL La Oroya</t>
  </si>
  <si>
    <t>JUP Junín</t>
  </si>
  <si>
    <t>JT Trans Hyo</t>
  </si>
  <si>
    <t>JPL Mazamari</t>
  </si>
  <si>
    <t>JPL Pangoa</t>
  </si>
  <si>
    <t>1° Sala Mixta - La Merced</t>
  </si>
  <si>
    <t>2° Sala Mixta - La Merced</t>
  </si>
  <si>
    <t>Sala Mixta - Tarma</t>
  </si>
  <si>
    <t>JPL Pampas</t>
  </si>
  <si>
    <t>3º JUP Hyo</t>
  </si>
  <si>
    <t>2º JUP Satipo</t>
  </si>
  <si>
    <t>JPLq. La Merced</t>
  </si>
  <si>
    <t>1º JPLq. Hyo</t>
  </si>
  <si>
    <t>2º JPLq. Hyo</t>
  </si>
  <si>
    <t>3º JPLq. Hyo</t>
  </si>
  <si>
    <t>4º JPLq. Hyo</t>
  </si>
  <si>
    <t>JPLq. Jauja</t>
  </si>
  <si>
    <t>1° JPLq. Satipo</t>
  </si>
  <si>
    <t>JPLq. Tarma</t>
  </si>
  <si>
    <t>1º Juzg. Familia Hyo</t>
  </si>
  <si>
    <t>2º Juzg. Familia Hyo</t>
  </si>
  <si>
    <t>3º Juzg. Familia Hyo</t>
  </si>
  <si>
    <t>4º Juzg. Familia Hyo</t>
  </si>
  <si>
    <t>2º JPL Chilca</t>
  </si>
  <si>
    <t>JPL Río Tambo</t>
  </si>
  <si>
    <t>SALA PENAL DE APELACIONES - SEDE CENTRAL</t>
  </si>
  <si>
    <t>SALA PENAL DE APELACIONES - SATIPO</t>
  </si>
  <si>
    <t>JIP Oxpampa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</si>
  <si>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</si>
  <si>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</si>
  <si>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</si>
  <si>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</si>
  <si>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>1° JIP-Merced</t>
  </si>
  <si>
    <t>2º JIP-Merced</t>
  </si>
  <si>
    <t xml:space="preserve"> </t>
  </si>
  <si>
    <t>3° JT Hyo</t>
  </si>
  <si>
    <t>Juzg. Familia Satipo</t>
  </si>
  <si>
    <t>2º JIP Jauja</t>
  </si>
  <si>
    <t xml:space="preserve">JIP Pampas* </t>
  </si>
  <si>
    <t>JPC La Merced</t>
  </si>
  <si>
    <t>2º JUP Hyo*</t>
  </si>
  <si>
    <t>4º JUP Hyo*</t>
  </si>
  <si>
    <t>JPC Tarma</t>
  </si>
  <si>
    <t>J Civil de Satipo</t>
  </si>
  <si>
    <t xml:space="preserve">NUEVO CODIGO PROCESAL PENAL </t>
  </si>
  <si>
    <t>RESUELTO</t>
  </si>
  <si>
    <t>Juzg. Familia  La Merced</t>
  </si>
  <si>
    <t>N° 05-2017</t>
  </si>
  <si>
    <t xml:space="preserve">5° Juzg. Familia Hyo </t>
  </si>
  <si>
    <t>TRAMITE</t>
  </si>
  <si>
    <t>EJECUCION</t>
  </si>
  <si>
    <t>RES. TRAM</t>
  </si>
  <si>
    <t>OK</t>
  </si>
  <si>
    <t>RES. EJE</t>
  </si>
  <si>
    <t>OET</t>
  </si>
  <si>
    <t>C.RESUELTOS</t>
  </si>
  <si>
    <t>C.ADJUNTOS</t>
  </si>
  <si>
    <t>OEE</t>
  </si>
  <si>
    <t>1°JPL Tarma</t>
  </si>
  <si>
    <t>2° JPL Tarma</t>
  </si>
  <si>
    <t xml:space="preserve"> CARGA PROCESAL, EXPEDIENTES RESUELTOS y CARGA PROCESAL PENDIENTE - EXP. PRINCIPALES EN TRÁMITE y EJECUCIÓN (ENERO - JULIO 2017)</t>
  </si>
  <si>
    <t xml:space="preserve"> CARGA PROCESAL, EXPEDIENTES RESUELTOS y CARGA PROCESAL PENDIENTE - EXP. PRINCIPALES EN TRÁMITE y EJECUCIÓN (ENERO -  JULIO  2017)</t>
  </si>
  <si>
    <t xml:space="preserve"> CARGA PROCESAL, EXPEDIENTES RESUELTOS y CARGA PROCESAL PENDIENTE - EXP. PRINCIPALES EN TRÁMITE y EJECUCIÓN (ENERO -  JULIO   2017)</t>
  </si>
  <si>
    <t xml:space="preserve"> CARGA PROCESAL, EXPEDIENTES RESUELTOS y CARGA PROCESAL PENDIENTE - EXP. PRINCIPALES EN TRÁMITE y EJECUCIÓN (ENERO -  JULIO   2017) JUZGADOS ESPECIALIZADOS PENALES LIQUIDADORES</t>
  </si>
  <si>
    <t>Fuente: www.pj.gob.pe Formulario Estadístico Electrónico FEE al 31.07.2017.</t>
  </si>
  <si>
    <t>N° 07-2017</t>
  </si>
  <si>
    <t>Al 31 de JULIO del 2017</t>
  </si>
  <si>
    <t xml:space="preserve"> CARGA PROCESAL, EXPEDIENTES RESUELTOS y CARGA PROCESAL PENDIENTE - EXP. PRINCIPALES EN TRÁMITE y EJECUCIÓN (ENERO -  JULIO  2017)  JUZGADOS DE TRABAJO</t>
  </si>
  <si>
    <t>Al 31 de JULIO  del 2017</t>
  </si>
  <si>
    <t>TOTAL CARGA PROCESAL PENDIENTE AL 31.07.2017</t>
  </si>
  <si>
    <t>TOTAL CARGA PROCESAL PENDIENTE AL 31-07-2017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</si>
</sst>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  <numFmt numFmtId="175" formatCode="_-* #,##0.00\ [$€-81D]_-;\-* #,##0.00\ [$€-81D]_-;_-* &quot;-&quot;??\ [$€-81D]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5.2"/>
      <color indexed="8"/>
      <name val="Calibri"/>
      <family val="2"/>
    </font>
    <font>
      <sz val="6.5"/>
      <color indexed="8"/>
      <name val="Calibri"/>
      <family val="2"/>
    </font>
    <font>
      <b/>
      <sz val="7.15"/>
      <color indexed="8"/>
      <name val="Calibri"/>
      <family val="2"/>
    </font>
    <font>
      <b/>
      <sz val="6.5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0.5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hair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hair"/>
      <bottom style="hair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10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2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5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9" borderId="0" applyNumberFormat="0" applyBorder="0" applyAlignment="0" applyProtection="0"/>
    <xf numFmtId="165" fontId="1" fillId="10" borderId="0" applyNumberFormat="0" applyBorder="0" applyAlignment="0" applyProtection="0"/>
    <xf numFmtId="165" fontId="1" fillId="5" borderId="0" applyNumberFormat="0" applyBorder="0" applyAlignment="0" applyProtection="0"/>
    <xf numFmtId="165" fontId="1" fillId="8" borderId="0" applyNumberFormat="0" applyBorder="0" applyAlignment="0" applyProtection="0"/>
    <xf numFmtId="165" fontId="1" fillId="11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" fillId="16" borderId="0" applyNumberFormat="0" applyBorder="0" applyAlignment="0" applyProtection="0"/>
    <xf numFmtId="165" fontId="4" fillId="17" borderId="1" applyNumberFormat="0" applyAlignment="0" applyProtection="0"/>
    <xf numFmtId="165" fontId="5" fillId="18" borderId="2" applyNumberFormat="0" applyAlignment="0" applyProtection="0"/>
    <xf numFmtId="165" fontId="6" fillId="0" borderId="3" applyNumberFormat="0" applyFill="0" applyAlignment="0" applyProtection="0"/>
    <xf numFmtId="3" fontId="0" fillId="0" borderId="0" applyFont="0" applyFill="0" applyBorder="0" applyAlignment="0" applyProtection="0"/>
    <xf numFmtId="165" fontId="7" fillId="0" borderId="0" applyNumberFormat="0" applyFill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21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25" borderId="0" applyNumberFormat="0" applyBorder="0" applyAlignment="0" applyProtection="0"/>
    <xf numFmtId="165" fontId="1" fillId="26" borderId="0" applyNumberFormat="0" applyBorder="0" applyAlignment="0" applyProtection="0"/>
    <xf numFmtId="165" fontId="1" fillId="27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1" fillId="26" borderId="0" applyNumberFormat="0" applyBorder="0" applyAlignment="0" applyProtection="0"/>
    <xf numFmtId="165" fontId="1" fillId="16" borderId="0" applyNumberFormat="0" applyBorder="0" applyAlignment="0" applyProtection="0"/>
    <xf numFmtId="165" fontId="2" fillId="27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30" borderId="0" applyNumberFormat="0" applyBorder="0" applyAlignment="0" applyProtection="0"/>
    <xf numFmtId="165" fontId="1" fillId="26" borderId="0" applyNumberFormat="0" applyBorder="0" applyAlignment="0" applyProtection="0"/>
    <xf numFmtId="165" fontId="1" fillId="31" borderId="0" applyNumberFormat="0" applyBorder="0" applyAlignment="0" applyProtection="0"/>
    <xf numFmtId="165" fontId="2" fillId="31" borderId="0" applyNumberFormat="0" applyBorder="0" applyAlignment="0" applyProtection="0"/>
    <xf numFmtId="165" fontId="9" fillId="31" borderId="1" applyNumberFormat="0" applyAlignment="0" applyProtection="0"/>
    <xf numFmtId="165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33" borderId="0" applyNumberFormat="0" applyBorder="0" applyAlignment="0" applyProtection="0"/>
    <xf numFmtId="165" fontId="7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3" fillId="0" borderId="0">
      <alignment/>
      <protection/>
    </xf>
    <xf numFmtId="165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5" fontId="0" fillId="26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13" fillId="17" borderId="5" applyNumberFormat="0" applyAlignment="0" applyProtection="0"/>
    <xf numFmtId="165" fontId="1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6" applyNumberFormat="0" applyFill="0" applyAlignment="0" applyProtection="0"/>
    <xf numFmtId="165" fontId="18" fillId="0" borderId="7" applyNumberFormat="0" applyFill="0" applyAlignment="0" applyProtection="0"/>
    <xf numFmtId="165" fontId="7" fillId="0" borderId="8" applyNumberFormat="0" applyFill="0" applyAlignment="0" applyProtection="0"/>
    <xf numFmtId="165" fontId="19" fillId="0" borderId="0" applyNumberFormat="0" applyFill="0" applyBorder="0" applyAlignment="0" applyProtection="0"/>
    <xf numFmtId="165" fontId="8" fillId="0" borderId="9" applyNumberFormat="0" applyFill="0" applyAlignment="0" applyProtection="0"/>
  </cellStyleXfs>
  <cellXfs count="757">
    <xf numFmtId="165" fontId="0" fillId="0" borderId="0" xfId="0" applyAlignment="1">
      <alignment/>
    </xf>
    <xf numFmtId="165" fontId="0" fillId="0" borderId="0" xfId="0" applyBorder="1" applyAlignment="1">
      <alignment/>
    </xf>
    <xf numFmtId="165" fontId="0" fillId="0" borderId="0" xfId="0" applyFill="1" applyBorder="1" applyAlignment="1">
      <alignment/>
    </xf>
    <xf numFmtId="165" fontId="26" fillId="0" borderId="0" xfId="84" applyFont="1" applyFill="1" applyBorder="1" applyAlignment="1">
      <alignment horizontal="center" vertical="center"/>
      <protection/>
    </xf>
    <xf numFmtId="165" fontId="25" fillId="0" borderId="0" xfId="84" applyFont="1" applyFill="1" applyBorder="1" applyAlignment="1">
      <alignment horizontal="left" vertical="center"/>
      <protection/>
    </xf>
    <xf numFmtId="165" fontId="24" fillId="0" borderId="0" xfId="0" applyFont="1" applyAlignment="1">
      <alignment/>
    </xf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66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/>
    </xf>
    <xf numFmtId="165" fontId="25" fillId="0" borderId="0" xfId="33" applyFont="1" applyFill="1" applyBorder="1" applyAlignment="1">
      <alignment horizontal="left" vertical="center" wrapText="1" indent="2"/>
      <protection/>
    </xf>
    <xf numFmtId="165" fontId="26" fillId="0" borderId="0" xfId="84" applyFont="1" applyFill="1" applyBorder="1" applyAlignment="1">
      <alignment horizontal="left" vertical="center"/>
      <protection/>
    </xf>
    <xf numFmtId="165" fontId="26" fillId="0" borderId="0" xfId="84" applyFont="1" applyFill="1" applyBorder="1" applyAlignment="1">
      <alignment horizontal="left" vertical="center" indent="1"/>
      <protection/>
    </xf>
    <xf numFmtId="165" fontId="28" fillId="0" borderId="0" xfId="33" applyFont="1" applyFill="1" applyBorder="1" applyAlignment="1">
      <alignment horizontal="left" vertical="center" wrapText="1" indent="2"/>
      <protection/>
    </xf>
    <xf numFmtId="165" fontId="24" fillId="0" borderId="0" xfId="0" applyFont="1" applyFill="1" applyBorder="1" applyAlignment="1">
      <alignment/>
    </xf>
    <xf numFmtId="165" fontId="0" fillId="0" borderId="0" xfId="0" applyFill="1" applyAlignment="1">
      <alignment/>
    </xf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5" fontId="25" fillId="0" borderId="11" xfId="33" applyFont="1" applyFill="1" applyBorder="1" applyAlignment="1">
      <alignment horizontal="left" vertical="center" wrapText="1" indent="1"/>
      <protection/>
    </xf>
    <xf numFmtId="165" fontId="28" fillId="0" borderId="11" xfId="33" applyFont="1" applyFill="1" applyBorder="1" applyAlignment="1">
      <alignment horizontal="left" vertical="center" wrapText="1" indent="1"/>
      <protection/>
    </xf>
    <xf numFmtId="165" fontId="25" fillId="0" borderId="12" xfId="33" applyFont="1" applyFill="1" applyBorder="1" applyAlignment="1">
      <alignment horizontal="left" vertical="center" wrapText="1" indent="1"/>
      <protection/>
    </xf>
    <xf numFmtId="165" fontId="25" fillId="0" borderId="12" xfId="84" applyFont="1" applyFill="1" applyBorder="1" applyAlignment="1">
      <alignment horizontal="left" vertical="center" indent="1"/>
      <protection/>
    </xf>
    <xf numFmtId="165" fontId="25" fillId="0" borderId="13" xfId="33" applyFont="1" applyFill="1" applyBorder="1" applyAlignment="1">
      <alignment horizontal="left" vertical="center" wrapText="1" indent="1"/>
      <protection/>
    </xf>
    <xf numFmtId="165" fontId="26" fillId="0" borderId="14" xfId="84" applyFont="1" applyFill="1" applyBorder="1" applyAlignment="1">
      <alignment horizontal="left" vertical="center" indent="1"/>
      <protection/>
    </xf>
    <xf numFmtId="165" fontId="24" fillId="0" borderId="0" xfId="0" applyFont="1" applyFill="1" applyAlignment="1">
      <alignment/>
    </xf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1" xfId="0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9" fontId="24" fillId="0" borderId="0" xfId="0" applyNumberFormat="1" applyFont="1" applyFill="1" applyAlignment="1">
      <alignment horizontal="right" vertical="center" indent="1"/>
    </xf>
    <xf numFmtId="165" fontId="24" fillId="0" borderId="0" xfId="0" applyFont="1" applyAlignment="1">
      <alignment horizontal="right" vertical="center" indent="1"/>
    </xf>
    <xf numFmtId="165" fontId="0" fillId="0" borderId="0" xfId="0" applyFont="1" applyAlignment="1">
      <alignment/>
    </xf>
    <xf numFmtId="165" fontId="0" fillId="0" borderId="0" xfId="82" applyFill="1">
      <alignment/>
      <protection/>
    </xf>
    <xf numFmtId="165" fontId="0" fillId="0" borderId="0" xfId="82">
      <alignment/>
      <protection/>
    </xf>
    <xf numFmtId="49" fontId="26" fillId="0" borderId="0" xfId="35" applyNumberFormat="1" applyFont="1" applyFill="1" applyBorder="1" applyAlignment="1">
      <alignment horizontal="center" vertical="center" wrapText="1"/>
      <protection/>
    </xf>
    <xf numFmtId="165" fontId="24" fillId="0" borderId="0" xfId="82" applyFont="1">
      <alignment/>
      <protection/>
    </xf>
    <xf numFmtId="165" fontId="24" fillId="0" borderId="0" xfId="82" applyFont="1" applyFill="1" applyBorder="1">
      <alignment/>
      <protection/>
    </xf>
    <xf numFmtId="165" fontId="25" fillId="0" borderId="11" xfId="35" applyFont="1" applyFill="1" applyBorder="1" applyAlignment="1">
      <alignment horizontal="left" vertical="center" wrapText="1" indent="1"/>
      <protection/>
    </xf>
    <xf numFmtId="165" fontId="28" fillId="0" borderId="11" xfId="35" applyFont="1" applyFill="1" applyBorder="1" applyAlignment="1">
      <alignment horizontal="left" vertical="center" wrapText="1" indent="1"/>
      <protection/>
    </xf>
    <xf numFmtId="165" fontId="28" fillId="0" borderId="0" xfId="35" applyFont="1" applyFill="1" applyBorder="1" applyAlignment="1">
      <alignment horizontal="left" vertical="center" wrapText="1" indent="1"/>
      <protection/>
    </xf>
    <xf numFmtId="165" fontId="25" fillId="0" borderId="12" xfId="35" applyFont="1" applyFill="1" applyBorder="1" applyAlignment="1">
      <alignment horizontal="left" vertical="center" wrapText="1" indent="1"/>
      <protection/>
    </xf>
    <xf numFmtId="165" fontId="30" fillId="0" borderId="0" xfId="82" applyFont="1" applyFill="1" applyBorder="1" applyAlignment="1">
      <alignment horizontal="center" vertical="center" wrapText="1"/>
      <protection/>
    </xf>
    <xf numFmtId="165" fontId="29" fillId="0" borderId="0" xfId="82" applyFont="1" applyFill="1" applyBorder="1" applyAlignment="1">
      <alignment horizontal="center" vertical="center" wrapText="1"/>
      <protection/>
    </xf>
    <xf numFmtId="165" fontId="25" fillId="0" borderId="0" xfId="82" applyFont="1">
      <alignment/>
      <protection/>
    </xf>
    <xf numFmtId="165" fontId="25" fillId="0" borderId="0" xfId="82" applyFont="1" applyFill="1" applyBorder="1">
      <alignment/>
      <protection/>
    </xf>
    <xf numFmtId="172" fontId="29" fillId="0" borderId="0" xfId="82" applyNumberFormat="1" applyFont="1" applyFill="1" applyBorder="1" applyAlignment="1">
      <alignment horizontal="center" vertical="center" wrapText="1"/>
      <protection/>
    </xf>
    <xf numFmtId="171" fontId="26" fillId="0" borderId="0" xfId="82" applyNumberFormat="1" applyFont="1" applyFill="1" applyBorder="1" applyAlignment="1">
      <alignment horizontal="right" vertical="center" wrapText="1" indent="1"/>
      <protection/>
    </xf>
    <xf numFmtId="173" fontId="28" fillId="0" borderId="16" xfId="82" applyNumberFormat="1" applyFont="1" applyFill="1" applyBorder="1" applyAlignment="1">
      <alignment horizontal="left" vertical="center" wrapText="1" indent="1"/>
      <protection/>
    </xf>
    <xf numFmtId="165" fontId="28" fillId="0" borderId="0" xfId="82" applyFont="1" applyFill="1" applyBorder="1" applyAlignment="1">
      <alignment horizontal="left" vertical="center" wrapText="1" indent="1"/>
      <protection/>
    </xf>
    <xf numFmtId="171" fontId="25" fillId="0" borderId="17" xfId="82" applyNumberFormat="1" applyFont="1" applyFill="1" applyBorder="1" applyAlignment="1">
      <alignment horizontal="right" vertical="center" wrapText="1" indent="1"/>
      <protection/>
    </xf>
    <xf numFmtId="171" fontId="25" fillId="0" borderId="0" xfId="82" applyNumberFormat="1" applyFont="1" applyFill="1" applyBorder="1" applyAlignment="1">
      <alignment horizontal="right" vertical="center" wrapText="1" indent="1"/>
      <protection/>
    </xf>
    <xf numFmtId="165" fontId="24" fillId="0" borderId="0" xfId="82" applyFont="1" applyFill="1">
      <alignment/>
      <protection/>
    </xf>
    <xf numFmtId="173" fontId="28" fillId="0" borderId="11" xfId="82" applyNumberFormat="1" applyFont="1" applyFill="1" applyBorder="1" applyAlignment="1">
      <alignment horizontal="left" vertical="center" wrapText="1" indent="1"/>
      <protection/>
    </xf>
    <xf numFmtId="172" fontId="28" fillId="0" borderId="0" xfId="82" applyNumberFormat="1" applyFont="1" applyFill="1" applyBorder="1" applyAlignment="1">
      <alignment horizontal="left" vertical="center" wrapText="1" indent="1"/>
      <protection/>
    </xf>
    <xf numFmtId="167" fontId="25" fillId="0" borderId="11" xfId="82" applyNumberFormat="1" applyFont="1" applyFill="1" applyBorder="1" applyAlignment="1">
      <alignment horizontal="right" vertical="center" indent="1"/>
      <protection/>
    </xf>
    <xf numFmtId="173" fontId="28" fillId="0" borderId="15" xfId="82" applyNumberFormat="1" applyFont="1" applyFill="1" applyBorder="1" applyAlignment="1">
      <alignment horizontal="left" vertical="center" wrapText="1" indent="1"/>
      <protection/>
    </xf>
    <xf numFmtId="165" fontId="25" fillId="0" borderId="16" xfId="35" applyFont="1" applyFill="1" applyBorder="1" applyAlignment="1">
      <alignment horizontal="left" vertical="center" wrapText="1" indent="1"/>
      <protection/>
    </xf>
    <xf numFmtId="171" fontId="25" fillId="0" borderId="14" xfId="82" applyNumberFormat="1" applyFont="1" applyFill="1" applyBorder="1" applyAlignment="1">
      <alignment horizontal="right" vertical="center" wrapText="1" indent="1"/>
      <protection/>
    </xf>
    <xf numFmtId="171" fontId="25" fillId="0" borderId="16" xfId="82" applyNumberFormat="1" applyFont="1" applyFill="1" applyBorder="1" applyAlignment="1">
      <alignment horizontal="right" vertical="center" wrapText="1" indent="1"/>
      <protection/>
    </xf>
    <xf numFmtId="171" fontId="25" fillId="0" borderId="18" xfId="82" applyNumberFormat="1" applyFont="1" applyFill="1" applyBorder="1" applyAlignment="1">
      <alignment horizontal="right" vertical="center" wrapText="1" indent="1"/>
      <protection/>
    </xf>
    <xf numFmtId="167" fontId="25" fillId="0" borderId="16" xfId="82" applyNumberFormat="1" applyFont="1" applyFill="1" applyBorder="1" applyAlignment="1">
      <alignment horizontal="right" vertical="center" indent="1"/>
      <protection/>
    </xf>
    <xf numFmtId="171" fontId="25" fillId="0" borderId="11" xfId="82" applyNumberFormat="1" applyFont="1" applyFill="1" applyBorder="1" applyAlignment="1">
      <alignment horizontal="right" vertical="center" wrapText="1" indent="1"/>
      <protection/>
    </xf>
    <xf numFmtId="171" fontId="25" fillId="0" borderId="19" xfId="82" applyNumberFormat="1" applyFont="1" applyFill="1" applyBorder="1" applyAlignment="1">
      <alignment horizontal="right" vertical="center" wrapText="1" indent="1"/>
      <protection/>
    </xf>
    <xf numFmtId="171" fontId="25" fillId="0" borderId="20" xfId="82" applyNumberFormat="1" applyFont="1" applyFill="1" applyBorder="1" applyAlignment="1">
      <alignment horizontal="right" vertical="center" wrapText="1" indent="1"/>
      <protection/>
    </xf>
    <xf numFmtId="171" fontId="25" fillId="0" borderId="12" xfId="82" applyNumberFormat="1" applyFont="1" applyFill="1" applyBorder="1" applyAlignment="1">
      <alignment horizontal="right" vertical="center" wrapText="1" indent="1"/>
      <protection/>
    </xf>
    <xf numFmtId="165" fontId="26" fillId="0" borderId="0" xfId="35" applyFont="1" applyFill="1" applyAlignment="1">
      <alignment/>
      <protection/>
    </xf>
    <xf numFmtId="168" fontId="0" fillId="0" borderId="0" xfId="0" applyNumberFormat="1" applyAlignment="1">
      <alignment/>
    </xf>
    <xf numFmtId="171" fontId="25" fillId="0" borderId="21" xfId="82" applyNumberFormat="1" applyFont="1" applyFill="1" applyBorder="1" applyAlignment="1">
      <alignment horizontal="right" vertical="center" wrapText="1" indent="1"/>
      <protection/>
    </xf>
    <xf numFmtId="171" fontId="25" fillId="0" borderId="22" xfId="82" applyNumberFormat="1" applyFont="1" applyFill="1" applyBorder="1" applyAlignment="1">
      <alignment horizontal="right" vertical="center" wrapText="1" indent="1"/>
      <protection/>
    </xf>
    <xf numFmtId="171" fontId="25" fillId="0" borderId="23" xfId="82" applyNumberFormat="1" applyFont="1" applyFill="1" applyBorder="1" applyAlignment="1">
      <alignment horizontal="right" vertical="center" wrapText="1" indent="1"/>
      <protection/>
    </xf>
    <xf numFmtId="171" fontId="25" fillId="0" borderId="24" xfId="82" applyNumberFormat="1" applyFont="1" applyFill="1" applyBorder="1" applyAlignment="1">
      <alignment horizontal="right" vertical="center" wrapText="1" indent="1"/>
      <protection/>
    </xf>
    <xf numFmtId="171" fontId="25" fillId="0" borderId="25" xfId="82" applyNumberFormat="1" applyFont="1" applyFill="1" applyBorder="1" applyAlignment="1">
      <alignment horizontal="right" vertical="center" wrapText="1" indent="1"/>
      <protection/>
    </xf>
    <xf numFmtId="171" fontId="25" fillId="0" borderId="26" xfId="82" applyNumberFormat="1" applyFont="1" applyFill="1" applyBorder="1" applyAlignment="1">
      <alignment horizontal="right" vertical="center" wrapText="1" indent="1"/>
      <protection/>
    </xf>
    <xf numFmtId="171" fontId="25" fillId="0" borderId="27" xfId="82" applyNumberFormat="1" applyFont="1" applyFill="1" applyBorder="1" applyAlignment="1">
      <alignment horizontal="right" vertical="center" wrapText="1" indent="1"/>
      <protection/>
    </xf>
    <xf numFmtId="165" fontId="25" fillId="0" borderId="10" xfId="35" applyFont="1" applyFill="1" applyBorder="1" applyAlignment="1">
      <alignment horizontal="left" vertical="center" wrapText="1" indent="1"/>
      <protection/>
    </xf>
    <xf numFmtId="171" fontId="25" fillId="0" borderId="10" xfId="82" applyNumberFormat="1" applyFont="1" applyFill="1" applyBorder="1" applyAlignment="1">
      <alignment horizontal="right" vertical="center" wrapText="1" indent="1"/>
      <protection/>
    </xf>
    <xf numFmtId="165" fontId="24" fillId="0" borderId="10" xfId="82" applyFont="1" applyFill="1" applyBorder="1">
      <alignment/>
      <protection/>
    </xf>
    <xf numFmtId="167" fontId="25" fillId="0" borderId="12" xfId="82" applyNumberFormat="1" applyFont="1" applyFill="1" applyBorder="1" applyAlignment="1">
      <alignment horizontal="right" vertical="center" indent="1"/>
      <protection/>
    </xf>
    <xf numFmtId="169" fontId="26" fillId="0" borderId="28" xfId="85" applyNumberFormat="1" applyFont="1" applyFill="1" applyBorder="1" applyAlignment="1">
      <alignment horizontal="right" vertical="center" indent="1"/>
      <protection/>
    </xf>
    <xf numFmtId="169" fontId="25" fillId="0" borderId="29" xfId="85" applyNumberFormat="1" applyFont="1" applyFill="1" applyBorder="1" applyAlignment="1">
      <alignment horizontal="right" vertical="center" indent="1"/>
      <protection/>
    </xf>
    <xf numFmtId="169" fontId="25" fillId="0" borderId="30" xfId="85" applyNumberFormat="1" applyFont="1" applyFill="1" applyBorder="1" applyAlignment="1">
      <alignment horizontal="right" vertical="center" indent="1"/>
      <protection/>
    </xf>
    <xf numFmtId="165" fontId="71" fillId="0" borderId="0" xfId="0" applyFont="1" applyFill="1" applyBorder="1" applyAlignment="1">
      <alignment horizontal="right" vertical="center" indent="1"/>
    </xf>
    <xf numFmtId="165" fontId="72" fillId="0" borderId="0" xfId="0" applyFont="1" applyFill="1" applyBorder="1" applyAlignment="1">
      <alignment horizontal="right" vertical="center" indent="1"/>
    </xf>
    <xf numFmtId="169" fontId="73" fillId="0" borderId="0" xfId="0" applyNumberFormat="1" applyFont="1" applyFill="1" applyAlignment="1">
      <alignment horizontal="right" vertical="center" indent="1"/>
    </xf>
    <xf numFmtId="166" fontId="73" fillId="0" borderId="0" xfId="0" applyNumberFormat="1" applyFont="1" applyFill="1" applyAlignment="1">
      <alignment horizontal="right" vertical="center" indent="1"/>
    </xf>
    <xf numFmtId="166" fontId="26" fillId="34" borderId="31" xfId="0" applyNumberFormat="1" applyFont="1" applyFill="1" applyBorder="1" applyAlignment="1">
      <alignment horizontal="right" vertical="center" indent="1"/>
    </xf>
    <xf numFmtId="165" fontId="26" fillId="34" borderId="31" xfId="0" applyFont="1" applyFill="1" applyBorder="1" applyAlignment="1">
      <alignment horizontal="center" vertical="center" wrapText="1"/>
    </xf>
    <xf numFmtId="165" fontId="26" fillId="34" borderId="31" xfId="84" applyFont="1" applyFill="1" applyBorder="1" applyAlignment="1">
      <alignment horizontal="center" vertical="center" wrapText="1"/>
      <protection/>
    </xf>
    <xf numFmtId="172" fontId="29" fillId="34" borderId="31" xfId="82" applyNumberFormat="1" applyFont="1" applyFill="1" applyBorder="1" applyAlignment="1">
      <alignment horizontal="center" vertical="center" wrapText="1"/>
      <protection/>
    </xf>
    <xf numFmtId="171" fontId="26" fillId="34" borderId="32" xfId="82" applyNumberFormat="1" applyFont="1" applyFill="1" applyBorder="1" applyAlignment="1">
      <alignment horizontal="right" vertical="center" wrapText="1" indent="1"/>
      <protection/>
    </xf>
    <xf numFmtId="171" fontId="26" fillId="34" borderId="33" xfId="82" applyNumberFormat="1" applyFont="1" applyFill="1" applyBorder="1" applyAlignment="1">
      <alignment horizontal="right" vertical="center" wrapText="1" indent="1"/>
      <protection/>
    </xf>
    <xf numFmtId="171" fontId="26" fillId="34" borderId="34" xfId="82" applyNumberFormat="1" applyFont="1" applyFill="1" applyBorder="1" applyAlignment="1">
      <alignment horizontal="right" vertical="center" wrapText="1" indent="1"/>
      <protection/>
    </xf>
    <xf numFmtId="171" fontId="26" fillId="34" borderId="35" xfId="82" applyNumberFormat="1" applyFont="1" applyFill="1" applyBorder="1" applyAlignment="1">
      <alignment horizontal="right" vertical="center" wrapText="1" indent="1"/>
      <protection/>
    </xf>
    <xf numFmtId="167" fontId="30" fillId="34" borderId="31" xfId="82" applyNumberFormat="1" applyFont="1" applyFill="1" applyBorder="1" applyAlignment="1">
      <alignment horizontal="right" vertical="center" indent="1"/>
      <protection/>
    </xf>
    <xf numFmtId="171" fontId="26" fillId="34" borderId="31" xfId="82" applyNumberFormat="1" applyFont="1" applyFill="1" applyBorder="1" applyAlignment="1">
      <alignment horizontal="right" vertical="center" wrapText="1" indent="1"/>
      <protection/>
    </xf>
    <xf numFmtId="167" fontId="26" fillId="34" borderId="31" xfId="82" applyNumberFormat="1" applyFont="1" applyFill="1" applyBorder="1" applyAlignment="1">
      <alignment horizontal="right" vertical="center" indent="1"/>
      <protection/>
    </xf>
    <xf numFmtId="165" fontId="26" fillId="0" borderId="0" xfId="33" applyFont="1" applyBorder="1" applyAlignment="1">
      <alignment horizontal="center" wrapText="1"/>
      <protection/>
    </xf>
    <xf numFmtId="165" fontId="26" fillId="0" borderId="0" xfId="33" applyFont="1" applyFill="1" applyBorder="1" applyAlignment="1">
      <alignment horizontal="left" wrapText="1" indent="2"/>
      <protection/>
    </xf>
    <xf numFmtId="165" fontId="25" fillId="0" borderId="0" xfId="33" applyFont="1" applyFill="1" applyBorder="1" applyAlignment="1">
      <alignment horizontal="left" wrapText="1" indent="2"/>
      <protection/>
    </xf>
    <xf numFmtId="166" fontId="25" fillId="0" borderId="36" xfId="0" applyNumberFormat="1" applyFont="1" applyFill="1" applyBorder="1" applyAlignment="1">
      <alignment horizontal="right" vertical="center" indent="1"/>
    </xf>
    <xf numFmtId="166" fontId="25" fillId="0" borderId="29" xfId="0" applyNumberFormat="1" applyFont="1" applyFill="1" applyBorder="1" applyAlignment="1">
      <alignment horizontal="right" vertical="center" indent="1"/>
    </xf>
    <xf numFmtId="166" fontId="25" fillId="0" borderId="37" xfId="0" applyNumberFormat="1" applyFont="1" applyFill="1" applyBorder="1" applyAlignment="1">
      <alignment horizontal="right" vertical="center" indent="1"/>
    </xf>
    <xf numFmtId="165" fontId="26" fillId="34" borderId="32" xfId="0" applyFont="1" applyFill="1" applyBorder="1" applyAlignment="1">
      <alignment horizontal="right" vertical="center" indent="1"/>
    </xf>
    <xf numFmtId="166" fontId="26" fillId="34" borderId="32" xfId="0" applyNumberFormat="1" applyFont="1" applyFill="1" applyBorder="1" applyAlignment="1">
      <alignment horizontal="right" vertical="center" indent="1"/>
    </xf>
    <xf numFmtId="166" fontId="26" fillId="34" borderId="32" xfId="84" applyNumberFormat="1" applyFont="1" applyFill="1" applyBorder="1" applyAlignment="1">
      <alignment horizontal="right" vertical="center" indent="1"/>
      <protection/>
    </xf>
    <xf numFmtId="165" fontId="25" fillId="0" borderId="10" xfId="33" applyFont="1" applyFill="1" applyBorder="1" applyAlignment="1">
      <alignment horizontal="left" vertical="center" wrapText="1" indent="1"/>
      <protection/>
    </xf>
    <xf numFmtId="167" fontId="0" fillId="0" borderId="0" xfId="0" applyNumberFormat="1" applyAlignment="1">
      <alignment/>
    </xf>
    <xf numFmtId="165" fontId="24" fillId="0" borderId="0" xfId="0" applyFont="1" applyAlignment="1">
      <alignment/>
    </xf>
    <xf numFmtId="171" fontId="25" fillId="0" borderId="15" xfId="82" applyNumberFormat="1" applyFont="1" applyFill="1" applyBorder="1" applyAlignment="1">
      <alignment horizontal="right" vertical="center" wrapText="1" indent="1"/>
      <protection/>
    </xf>
    <xf numFmtId="165" fontId="24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8" fontId="25" fillId="0" borderId="16" xfId="35" applyNumberFormat="1" applyFont="1" applyFill="1" applyBorder="1" applyAlignment="1">
      <alignment horizontal="right" vertical="center" indent="1"/>
      <protection/>
    </xf>
    <xf numFmtId="168" fontId="25" fillId="0" borderId="11" xfId="35" applyNumberFormat="1" applyFont="1" applyFill="1" applyBorder="1" applyAlignment="1">
      <alignment horizontal="right" vertical="center" indent="1"/>
      <protection/>
    </xf>
    <xf numFmtId="168" fontId="25" fillId="0" borderId="10" xfId="35" applyNumberFormat="1" applyFont="1" applyFill="1" applyBorder="1" applyAlignment="1">
      <alignment horizontal="right" vertical="center" indent="1"/>
      <protection/>
    </xf>
    <xf numFmtId="49" fontId="26" fillId="34" borderId="38" xfId="35" applyNumberFormat="1" applyFont="1" applyFill="1" applyBorder="1" applyAlignment="1">
      <alignment horizontal="center" vertical="center" wrapText="1"/>
      <protection/>
    </xf>
    <xf numFmtId="2" fontId="26" fillId="34" borderId="31" xfId="35" applyNumberFormat="1" applyFont="1" applyFill="1" applyBorder="1" applyAlignment="1">
      <alignment horizontal="center" vertical="center" wrapText="1"/>
      <protection/>
    </xf>
    <xf numFmtId="2" fontId="26" fillId="0" borderId="0" xfId="35" applyNumberFormat="1" applyFont="1" applyFill="1" applyBorder="1" applyAlignment="1">
      <alignment horizontal="center" vertical="center" wrapText="1"/>
      <protection/>
    </xf>
    <xf numFmtId="49" fontId="26" fillId="34" borderId="15" xfId="35" applyNumberFormat="1" applyFont="1" applyFill="1" applyBorder="1" applyAlignment="1">
      <alignment horizontal="center" vertical="center" wrapText="1"/>
      <protection/>
    </xf>
    <xf numFmtId="2" fontId="26" fillId="34" borderId="15" xfId="35" applyNumberFormat="1" applyFont="1" applyFill="1" applyBorder="1" applyAlignment="1">
      <alignment horizontal="center" vertical="center" wrapText="1"/>
      <protection/>
    </xf>
    <xf numFmtId="165" fontId="25" fillId="0" borderId="11" xfId="35" applyFont="1" applyFill="1" applyBorder="1" applyAlignment="1">
      <alignment horizontal="left" vertical="center" indent="1"/>
      <protection/>
    </xf>
    <xf numFmtId="165" fontId="25" fillId="0" borderId="0" xfId="35" applyFont="1" applyFill="1" applyBorder="1" applyAlignment="1">
      <alignment horizontal="left" vertical="center" indent="1"/>
      <protection/>
    </xf>
    <xf numFmtId="165" fontId="25" fillId="0" borderId="10" xfId="35" applyFont="1" applyFill="1" applyBorder="1" applyAlignment="1">
      <alignment horizontal="left" vertical="center" indent="1"/>
      <protection/>
    </xf>
    <xf numFmtId="165" fontId="25" fillId="0" borderId="12" xfId="35" applyFont="1" applyFill="1" applyBorder="1" applyAlignment="1">
      <alignment horizontal="left" vertical="center" indent="1"/>
      <protection/>
    </xf>
    <xf numFmtId="167" fontId="0" fillId="35" borderId="0" xfId="0" applyNumberFormat="1" applyFont="1" applyFill="1" applyAlignment="1">
      <alignment/>
    </xf>
    <xf numFmtId="167" fontId="0" fillId="36" borderId="0" xfId="0" applyNumberFormat="1" applyFont="1" applyFill="1" applyAlignment="1">
      <alignment/>
    </xf>
    <xf numFmtId="165" fontId="22" fillId="0" borderId="0" xfId="35" applyFont="1" applyFill="1" applyAlignment="1">
      <alignment/>
      <protection/>
    </xf>
    <xf numFmtId="165" fontId="21" fillId="0" borderId="0" xfId="35" applyFont="1" applyFill="1" applyBorder="1" applyAlignment="1">
      <alignment horizontal="center" vertical="center"/>
      <protection/>
    </xf>
    <xf numFmtId="170" fontId="21" fillId="0" borderId="0" xfId="35" applyNumberFormat="1" applyFont="1" applyFill="1" applyBorder="1" applyAlignment="1">
      <alignment horizontal="right" vertical="center"/>
      <protection/>
    </xf>
    <xf numFmtId="167" fontId="21" fillId="0" borderId="0" xfId="35" applyNumberFormat="1" applyFont="1" applyFill="1" applyBorder="1" applyAlignment="1">
      <alignment horizontal="right" vertical="center"/>
      <protection/>
    </xf>
    <xf numFmtId="165" fontId="21" fillId="0" borderId="0" xfId="35" applyFont="1" applyFill="1" applyBorder="1" applyAlignment="1">
      <alignment horizontal="center" vertical="center" wrapText="1" shrinkToFit="1"/>
      <protection/>
    </xf>
    <xf numFmtId="49" fontId="21" fillId="0" borderId="0" xfId="35" applyNumberFormat="1" applyFont="1" applyFill="1" applyBorder="1" applyAlignment="1">
      <alignment horizontal="center" vertical="center" wrapText="1"/>
      <protection/>
    </xf>
    <xf numFmtId="165" fontId="22" fillId="0" borderId="0" xfId="35" applyFont="1" applyFill="1" applyBorder="1" applyAlignment="1">
      <alignment/>
      <protection/>
    </xf>
    <xf numFmtId="165" fontId="22" fillId="0" borderId="39" xfId="35" applyFont="1" applyFill="1" applyBorder="1" applyAlignment="1">
      <alignment/>
      <protection/>
    </xf>
    <xf numFmtId="2" fontId="21" fillId="0" borderId="39" xfId="35" applyNumberFormat="1" applyFont="1" applyFill="1" applyBorder="1" applyAlignment="1">
      <alignment horizontal="center"/>
      <protection/>
    </xf>
    <xf numFmtId="2" fontId="21" fillId="0" borderId="0" xfId="35" applyNumberFormat="1" applyFont="1" applyFill="1" applyBorder="1" applyAlignment="1">
      <alignment horizontal="center"/>
      <protection/>
    </xf>
    <xf numFmtId="165" fontId="21" fillId="34" borderId="31" xfId="35" applyFont="1" applyFill="1" applyBorder="1" applyAlignment="1">
      <alignment horizontal="center" vertical="center"/>
      <protection/>
    </xf>
    <xf numFmtId="171" fontId="21" fillId="34" borderId="31" xfId="35" applyNumberFormat="1" applyFont="1" applyFill="1" applyBorder="1" applyAlignment="1">
      <alignment horizontal="right" vertical="center" indent="1"/>
      <protection/>
    </xf>
    <xf numFmtId="171" fontId="21" fillId="34" borderId="40" xfId="35" applyNumberFormat="1" applyFont="1" applyFill="1" applyBorder="1" applyAlignment="1">
      <alignment horizontal="right" vertical="center" indent="1"/>
      <protection/>
    </xf>
    <xf numFmtId="167" fontId="21" fillId="34" borderId="35" xfId="35" applyNumberFormat="1" applyFont="1" applyFill="1" applyBorder="1" applyAlignment="1">
      <alignment horizontal="right" vertical="center" indent="1"/>
      <protection/>
    </xf>
    <xf numFmtId="167" fontId="21" fillId="0" borderId="0" xfId="35" applyNumberFormat="1" applyFont="1" applyFill="1" applyBorder="1" applyAlignment="1">
      <alignment horizontal="right" vertical="center" indent="1"/>
      <protection/>
    </xf>
    <xf numFmtId="171" fontId="21" fillId="34" borderId="32" xfId="35" applyNumberFormat="1" applyFont="1" applyFill="1" applyBorder="1" applyAlignment="1">
      <alignment horizontal="right" vertical="center" indent="1"/>
      <protection/>
    </xf>
    <xf numFmtId="171" fontId="21" fillId="34" borderId="41" xfId="35" applyNumberFormat="1" applyFont="1" applyFill="1" applyBorder="1" applyAlignment="1">
      <alignment horizontal="right" vertical="center" indent="1"/>
      <protection/>
    </xf>
    <xf numFmtId="171" fontId="21" fillId="34" borderId="35" xfId="35" applyNumberFormat="1" applyFont="1" applyFill="1" applyBorder="1" applyAlignment="1">
      <alignment horizontal="right" vertical="center" indent="1"/>
      <protection/>
    </xf>
    <xf numFmtId="165" fontId="21" fillId="0" borderId="16" xfId="35" applyFont="1" applyFill="1" applyBorder="1" applyAlignment="1">
      <alignment horizontal="left" vertical="center" indent="2"/>
      <protection/>
    </xf>
    <xf numFmtId="165" fontId="21" fillId="0" borderId="0" xfId="35" applyFont="1" applyFill="1" applyBorder="1" applyAlignment="1">
      <alignment horizontal="left" vertical="center"/>
      <protection/>
    </xf>
    <xf numFmtId="171" fontId="21" fillId="0" borderId="14" xfId="35" applyNumberFormat="1" applyFont="1" applyFill="1" applyBorder="1" applyAlignment="1">
      <alignment horizontal="right" vertical="center" indent="1"/>
      <protection/>
    </xf>
    <xf numFmtId="171" fontId="21" fillId="0" borderId="42" xfId="35" applyNumberFormat="1" applyFont="1" applyFill="1" applyBorder="1" applyAlignment="1">
      <alignment horizontal="right" vertical="center" indent="1"/>
      <protection/>
    </xf>
    <xf numFmtId="167" fontId="21" fillId="0" borderId="43" xfId="35" applyNumberFormat="1" applyFont="1" applyFill="1" applyBorder="1" applyAlignment="1">
      <alignment horizontal="right" vertical="center" indent="1"/>
      <protection/>
    </xf>
    <xf numFmtId="171" fontId="21" fillId="0" borderId="44" xfId="35" applyNumberFormat="1" applyFont="1" applyFill="1" applyBorder="1" applyAlignment="1">
      <alignment horizontal="right" vertical="center" indent="1"/>
      <protection/>
    </xf>
    <xf numFmtId="171" fontId="21" fillId="0" borderId="45" xfId="35" applyNumberFormat="1" applyFont="1" applyFill="1" applyBorder="1" applyAlignment="1">
      <alignment horizontal="right" vertical="center" indent="1"/>
      <protection/>
    </xf>
    <xf numFmtId="171" fontId="21" fillId="0" borderId="43" xfId="35" applyNumberFormat="1" applyFont="1" applyFill="1" applyBorder="1" applyAlignment="1">
      <alignment horizontal="right" vertical="center" indent="1"/>
      <protection/>
    </xf>
    <xf numFmtId="167" fontId="21" fillId="0" borderId="14" xfId="35" applyNumberFormat="1" applyFont="1" applyFill="1" applyBorder="1" applyAlignment="1">
      <alignment horizontal="right" vertical="center" indent="1"/>
      <protection/>
    </xf>
    <xf numFmtId="165" fontId="22" fillId="0" borderId="0" xfId="35" applyFont="1" applyFill="1" applyBorder="1" applyAlignment="1">
      <alignment horizontal="left" vertical="center" indent="1"/>
      <protection/>
    </xf>
    <xf numFmtId="171" fontId="22" fillId="0" borderId="11" xfId="35" applyNumberFormat="1" applyFont="1" applyFill="1" applyBorder="1" applyAlignment="1">
      <alignment horizontal="right" vertical="center" indent="1"/>
      <protection/>
    </xf>
    <xf numFmtId="171" fontId="22" fillId="0" borderId="46" xfId="35" applyNumberFormat="1" applyFont="1" applyFill="1" applyBorder="1" applyAlignment="1">
      <alignment horizontal="right" vertical="center" indent="1"/>
      <protection/>
    </xf>
    <xf numFmtId="167" fontId="22" fillId="0" borderId="47" xfId="35" applyNumberFormat="1" applyFont="1" applyFill="1" applyBorder="1" applyAlignment="1">
      <alignment horizontal="right" vertical="center" indent="1"/>
      <protection/>
    </xf>
    <xf numFmtId="167" fontId="22" fillId="0" borderId="0" xfId="35" applyNumberFormat="1" applyFont="1" applyFill="1" applyBorder="1" applyAlignment="1">
      <alignment horizontal="right" vertical="center" indent="1"/>
      <protection/>
    </xf>
    <xf numFmtId="171" fontId="22" fillId="0" borderId="48" xfId="35" applyNumberFormat="1" applyFont="1" applyFill="1" applyBorder="1" applyAlignment="1">
      <alignment horizontal="right" vertical="center" indent="1"/>
      <protection/>
    </xf>
    <xf numFmtId="171" fontId="22" fillId="0" borderId="49" xfId="35" applyNumberFormat="1" applyFont="1" applyFill="1" applyBorder="1" applyAlignment="1">
      <alignment horizontal="right" vertical="center" indent="1"/>
      <protection/>
    </xf>
    <xf numFmtId="171" fontId="22" fillId="0" borderId="47" xfId="35" applyNumberFormat="1" applyFont="1" applyFill="1" applyBorder="1" applyAlignment="1">
      <alignment horizontal="right" vertical="center" indent="1"/>
      <protection/>
    </xf>
    <xf numFmtId="165" fontId="22" fillId="0" borderId="10" xfId="35" applyFont="1" applyFill="1" applyBorder="1" applyAlignment="1">
      <alignment horizontal="left" vertical="center" indent="1"/>
      <protection/>
    </xf>
    <xf numFmtId="171" fontId="22" fillId="0" borderId="11" xfId="76" applyNumberFormat="1" applyFont="1" applyFill="1" applyBorder="1" applyAlignment="1">
      <alignment horizontal="right" vertical="center" indent="1"/>
    </xf>
    <xf numFmtId="171" fontId="22" fillId="0" borderId="46" xfId="76" applyNumberFormat="1" applyFont="1" applyFill="1" applyBorder="1" applyAlignment="1">
      <alignment horizontal="right" vertical="center" indent="1"/>
    </xf>
    <xf numFmtId="171" fontId="22" fillId="0" borderId="48" xfId="76" applyNumberFormat="1" applyFont="1" applyFill="1" applyBorder="1" applyAlignment="1">
      <alignment horizontal="right" vertical="center" indent="1"/>
    </xf>
    <xf numFmtId="171" fontId="22" fillId="0" borderId="49" xfId="76" applyNumberFormat="1" applyFont="1" applyFill="1" applyBorder="1" applyAlignment="1">
      <alignment horizontal="right" vertical="center" indent="1"/>
    </xf>
    <xf numFmtId="171" fontId="22" fillId="0" borderId="47" xfId="76" applyNumberFormat="1" applyFont="1" applyFill="1" applyBorder="1" applyAlignment="1">
      <alignment horizontal="right" vertical="center" indent="1"/>
    </xf>
    <xf numFmtId="165" fontId="21" fillId="0" borderId="11" xfId="35" applyFont="1" applyFill="1" applyBorder="1" applyAlignment="1">
      <alignment horizontal="left" vertical="center" indent="2"/>
      <protection/>
    </xf>
    <xf numFmtId="171" fontId="21" fillId="0" borderId="11" xfId="35" applyNumberFormat="1" applyFont="1" applyFill="1" applyBorder="1" applyAlignment="1">
      <alignment horizontal="right" vertical="center" indent="1"/>
      <protection/>
    </xf>
    <xf numFmtId="171" fontId="21" fillId="0" borderId="46" xfId="35" applyNumberFormat="1" applyFont="1" applyFill="1" applyBorder="1" applyAlignment="1">
      <alignment horizontal="right" vertical="center" indent="1"/>
      <protection/>
    </xf>
    <xf numFmtId="167" fontId="21" fillId="0" borderId="47" xfId="35" applyNumberFormat="1" applyFont="1" applyFill="1" applyBorder="1" applyAlignment="1">
      <alignment horizontal="right" vertical="center" indent="1"/>
      <protection/>
    </xf>
    <xf numFmtId="171" fontId="21" fillId="0" borderId="48" xfId="35" applyNumberFormat="1" applyFont="1" applyFill="1" applyBorder="1" applyAlignment="1">
      <alignment horizontal="right" vertical="center" indent="1"/>
      <protection/>
    </xf>
    <xf numFmtId="171" fontId="21" fillId="0" borderId="49" xfId="35" applyNumberFormat="1" applyFont="1" applyFill="1" applyBorder="1" applyAlignment="1">
      <alignment horizontal="right" vertical="center" indent="1"/>
      <protection/>
    </xf>
    <xf numFmtId="171" fontId="21" fillId="0" borderId="47" xfId="35" applyNumberFormat="1" applyFont="1" applyFill="1" applyBorder="1" applyAlignment="1">
      <alignment horizontal="right" vertical="center" indent="1"/>
      <protection/>
    </xf>
    <xf numFmtId="171" fontId="22" fillId="0" borderId="12" xfId="35" applyNumberFormat="1" applyFont="1" applyFill="1" applyBorder="1" applyAlignment="1">
      <alignment horizontal="right" vertical="center" indent="1"/>
      <protection/>
    </xf>
    <xf numFmtId="171" fontId="22" fillId="0" borderId="50" xfId="35" applyNumberFormat="1" applyFont="1" applyFill="1" applyBorder="1" applyAlignment="1">
      <alignment horizontal="right" vertical="center" indent="1"/>
      <protection/>
    </xf>
    <xf numFmtId="167" fontId="22" fillId="0" borderId="51" xfId="35" applyNumberFormat="1" applyFont="1" applyFill="1" applyBorder="1" applyAlignment="1">
      <alignment horizontal="right" vertical="center" indent="1"/>
      <protection/>
    </xf>
    <xf numFmtId="171" fontId="22" fillId="0" borderId="52" xfId="35" applyNumberFormat="1" applyFont="1" applyFill="1" applyBorder="1" applyAlignment="1">
      <alignment horizontal="right" vertical="center" indent="1"/>
      <protection/>
    </xf>
    <xf numFmtId="171" fontId="22" fillId="0" borderId="53" xfId="35" applyNumberFormat="1" applyFont="1" applyFill="1" applyBorder="1" applyAlignment="1">
      <alignment horizontal="right" vertical="center" indent="1"/>
      <protection/>
    </xf>
    <xf numFmtId="171" fontId="22" fillId="0" borderId="51" xfId="35" applyNumberFormat="1" applyFont="1" applyFill="1" applyBorder="1" applyAlignment="1">
      <alignment horizontal="right" vertical="center" indent="1"/>
      <protection/>
    </xf>
    <xf numFmtId="166" fontId="25" fillId="0" borderId="16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24" fillId="0" borderId="39" xfId="0" applyFont="1" applyBorder="1" applyAlignment="1">
      <alignment horizontal="right" vertical="center" indent="1"/>
    </xf>
    <xf numFmtId="166" fontId="26" fillId="0" borderId="14" xfId="84" applyNumberFormat="1" applyFont="1" applyFill="1" applyBorder="1" applyAlignment="1">
      <alignment horizontal="right" vertical="center" indent="1"/>
      <protection/>
    </xf>
    <xf numFmtId="166" fontId="25" fillId="0" borderId="12" xfId="84" applyNumberFormat="1" applyFont="1" applyFill="1" applyBorder="1" applyAlignment="1">
      <alignment horizontal="right" vertical="center" indent="1"/>
      <protection/>
    </xf>
    <xf numFmtId="166" fontId="25" fillId="0" borderId="11" xfId="84" applyNumberFormat="1" applyFont="1" applyFill="1" applyBorder="1" applyAlignment="1">
      <alignment horizontal="right" vertical="center" indent="1"/>
      <protection/>
    </xf>
    <xf numFmtId="171" fontId="22" fillId="0" borderId="0" xfId="35" applyNumberFormat="1" applyFont="1" applyFill="1" applyBorder="1" applyAlignment="1">
      <alignment horizontal="right" vertical="center" indent="1"/>
      <protection/>
    </xf>
    <xf numFmtId="168" fontId="26" fillId="34" borderId="54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5" fontId="25" fillId="0" borderId="19" xfId="0" applyFont="1" applyFill="1" applyBorder="1" applyAlignment="1">
      <alignment horizontal="right" vertical="center" indent="1"/>
    </xf>
    <xf numFmtId="168" fontId="25" fillId="0" borderId="29" xfId="0" applyNumberFormat="1" applyFont="1" applyFill="1" applyBorder="1" applyAlignment="1">
      <alignment horizontal="right" vertical="center" indent="1"/>
    </xf>
    <xf numFmtId="165" fontId="25" fillId="0" borderId="55" xfId="0" applyFont="1" applyFill="1" applyBorder="1" applyAlignment="1">
      <alignment horizontal="right" vertical="center" indent="1"/>
    </xf>
    <xf numFmtId="168" fontId="25" fillId="0" borderId="37" xfId="0" applyNumberFormat="1" applyFont="1" applyFill="1" applyBorder="1" applyAlignment="1">
      <alignment horizontal="right" vertical="center" indent="1"/>
    </xf>
    <xf numFmtId="169" fontId="26" fillId="34" borderId="32" xfId="85" applyNumberFormat="1" applyFont="1" applyFill="1" applyBorder="1" applyAlignment="1">
      <alignment horizontal="right" vertical="center" indent="1"/>
      <protection/>
    </xf>
    <xf numFmtId="169" fontId="26" fillId="34" borderId="54" xfId="85" applyNumberFormat="1" applyFont="1" applyFill="1" applyBorder="1" applyAlignment="1">
      <alignment horizontal="right" vertical="center" indent="1"/>
      <protection/>
    </xf>
    <xf numFmtId="169" fontId="26" fillId="0" borderId="44" xfId="85" applyNumberFormat="1" applyFont="1" applyFill="1" applyBorder="1" applyAlignment="1">
      <alignment horizontal="right" vertical="center" indent="1"/>
      <protection/>
    </xf>
    <xf numFmtId="169" fontId="25" fillId="0" borderId="52" xfId="85" applyNumberFormat="1" applyFont="1" applyFill="1" applyBorder="1" applyAlignment="1">
      <alignment horizontal="right" vertical="center" indent="1"/>
      <protection/>
    </xf>
    <xf numFmtId="169" fontId="25" fillId="0" borderId="19" xfId="85" applyNumberFormat="1" applyFont="1" applyFill="1" applyBorder="1" applyAlignment="1">
      <alignment horizontal="right" vertical="center" indent="1"/>
      <protection/>
    </xf>
    <xf numFmtId="166" fontId="26" fillId="0" borderId="28" xfId="85" applyNumberFormat="1" applyFont="1" applyFill="1" applyBorder="1" applyAlignment="1">
      <alignment horizontal="right" vertical="center" indent="1"/>
      <protection/>
    </xf>
    <xf numFmtId="166" fontId="25" fillId="0" borderId="30" xfId="85" applyNumberFormat="1" applyFont="1" applyFill="1" applyBorder="1" applyAlignment="1">
      <alignment horizontal="right" vertical="center" indent="1"/>
      <protection/>
    </xf>
    <xf numFmtId="166" fontId="25" fillId="0" borderId="29" xfId="85" applyNumberFormat="1" applyFont="1" applyFill="1" applyBorder="1" applyAlignment="1">
      <alignment horizontal="right" vertical="center" indent="1"/>
      <protection/>
    </xf>
    <xf numFmtId="167" fontId="25" fillId="0" borderId="31" xfId="82" applyNumberFormat="1" applyFont="1" applyFill="1" applyBorder="1" applyAlignment="1">
      <alignment horizontal="right" vertical="center" indent="1"/>
      <protection/>
    </xf>
    <xf numFmtId="169" fontId="25" fillId="0" borderId="50" xfId="85" applyNumberFormat="1" applyFont="1" applyFill="1" applyBorder="1" applyAlignment="1">
      <alignment horizontal="right" vertical="center" indent="1"/>
      <protection/>
    </xf>
    <xf numFmtId="165" fontId="24" fillId="0" borderId="0" xfId="0" applyFont="1" applyFill="1" applyAlignment="1">
      <alignment/>
    </xf>
    <xf numFmtId="167" fontId="0" fillId="36" borderId="0" xfId="0" applyNumberFormat="1" applyFill="1" applyAlignment="1">
      <alignment/>
    </xf>
    <xf numFmtId="2" fontId="24" fillId="0" borderId="0" xfId="0" applyNumberFormat="1" applyFont="1" applyAlignment="1">
      <alignment/>
    </xf>
    <xf numFmtId="165" fontId="74" fillId="0" borderId="0" xfId="0" applyFont="1" applyAlignment="1">
      <alignment/>
    </xf>
    <xf numFmtId="166" fontId="26" fillId="34" borderId="31" xfId="85" applyNumberFormat="1" applyFont="1" applyFill="1" applyBorder="1" applyAlignment="1">
      <alignment horizontal="right" vertical="center" indent="1"/>
      <protection/>
    </xf>
    <xf numFmtId="165" fontId="32" fillId="34" borderId="31" xfId="82" applyFont="1" applyFill="1" applyBorder="1" applyAlignment="1">
      <alignment horizontal="center" vertical="center" wrapText="1"/>
      <protection/>
    </xf>
    <xf numFmtId="165" fontId="32" fillId="0" borderId="0" xfId="82" applyFont="1" applyFill="1" applyBorder="1" applyAlignment="1">
      <alignment horizontal="center" vertical="center" wrapText="1"/>
      <protection/>
    </xf>
    <xf numFmtId="165" fontId="25" fillId="0" borderId="14" xfId="82" applyFont="1" applyFill="1" applyBorder="1" applyAlignment="1">
      <alignment horizontal="left" vertical="center" indent="1"/>
      <protection/>
    </xf>
    <xf numFmtId="165" fontId="25" fillId="0" borderId="11" xfId="82" applyFont="1" applyFill="1" applyBorder="1" applyAlignment="1">
      <alignment horizontal="left" vertical="center" indent="1"/>
      <protection/>
    </xf>
    <xf numFmtId="165" fontId="25" fillId="0" borderId="12" xfId="82" applyFont="1" applyFill="1" applyBorder="1" applyAlignment="1">
      <alignment horizontal="left" vertical="center" indent="1"/>
      <protection/>
    </xf>
    <xf numFmtId="165" fontId="25" fillId="0" borderId="10" xfId="82" applyFont="1" applyFill="1" applyBorder="1" applyAlignment="1">
      <alignment horizontal="center" vertical="center"/>
      <protection/>
    </xf>
    <xf numFmtId="165" fontId="24" fillId="0" borderId="0" xfId="0" applyFont="1" applyBorder="1" applyAlignment="1">
      <alignment/>
    </xf>
    <xf numFmtId="169" fontId="25" fillId="0" borderId="46" xfId="85" applyNumberFormat="1" applyFont="1" applyFill="1" applyBorder="1" applyAlignment="1">
      <alignment horizontal="right" vertical="center" indent="1"/>
      <protection/>
    </xf>
    <xf numFmtId="169" fontId="25" fillId="0" borderId="56" xfId="85" applyNumberFormat="1" applyFont="1" applyFill="1" applyBorder="1" applyAlignment="1">
      <alignment horizontal="right" vertical="center" indent="1"/>
      <protection/>
    </xf>
    <xf numFmtId="169" fontId="25" fillId="0" borderId="57" xfId="85" applyNumberFormat="1" applyFont="1" applyFill="1" applyBorder="1" applyAlignment="1">
      <alignment horizontal="right" vertical="center" indent="1"/>
      <protection/>
    </xf>
    <xf numFmtId="165" fontId="33" fillId="37" borderId="23" xfId="86" applyFont="1" applyFill="1" applyBorder="1" applyAlignment="1">
      <alignment horizontal="center"/>
      <protection/>
    </xf>
    <xf numFmtId="165" fontId="33" fillId="37" borderId="23" xfId="87" applyFont="1" applyFill="1" applyBorder="1" applyAlignment="1">
      <alignment horizontal="center"/>
      <protection/>
    </xf>
    <xf numFmtId="171" fontId="25" fillId="0" borderId="55" xfId="82" applyNumberFormat="1" applyFont="1" applyFill="1" applyBorder="1" applyAlignment="1">
      <alignment horizontal="right" vertical="center" wrapText="1" indent="1"/>
      <protection/>
    </xf>
    <xf numFmtId="165" fontId="33" fillId="37" borderId="23" xfId="86" applyFont="1" applyFill="1" applyBorder="1" applyAlignment="1">
      <alignment horizontal="left"/>
      <protection/>
    </xf>
    <xf numFmtId="165" fontId="0" fillId="0" borderId="0" xfId="82" applyAlignment="1">
      <alignment/>
      <protection/>
    </xf>
    <xf numFmtId="165" fontId="25" fillId="0" borderId="0" xfId="35" applyFont="1" applyFill="1" applyBorder="1" applyAlignment="1">
      <alignment horizontal="left" vertical="center" wrapText="1" indent="1"/>
      <protection/>
    </xf>
    <xf numFmtId="0" fontId="33" fillId="37" borderId="23" xfId="88" applyFont="1" applyFill="1" applyBorder="1" applyAlignment="1">
      <alignment horizontal="center"/>
      <protection/>
    </xf>
    <xf numFmtId="0" fontId="33" fillId="0" borderId="4" xfId="88" applyFont="1" applyFill="1" applyBorder="1" applyAlignment="1">
      <alignment wrapText="1"/>
      <protection/>
    </xf>
    <xf numFmtId="0" fontId="33" fillId="0" borderId="4" xfId="88" applyFont="1" applyFill="1" applyBorder="1" applyAlignment="1">
      <alignment horizontal="right" wrapText="1"/>
      <protection/>
    </xf>
    <xf numFmtId="174" fontId="33" fillId="0" borderId="4" xfId="86" applyNumberFormat="1" applyFont="1" applyFill="1" applyBorder="1" applyAlignment="1">
      <alignment horizontal="right" wrapText="1"/>
      <protection/>
    </xf>
    <xf numFmtId="174" fontId="33" fillId="0" borderId="4" xfId="87" applyNumberFormat="1" applyFont="1" applyFill="1" applyBorder="1" applyAlignment="1">
      <alignment horizontal="right" wrapText="1"/>
      <protection/>
    </xf>
    <xf numFmtId="174" fontId="0" fillId="0" borderId="0" xfId="82" applyNumberFormat="1" applyFill="1">
      <alignment/>
      <protection/>
    </xf>
    <xf numFmtId="174" fontId="0" fillId="0" borderId="0" xfId="82" applyNumberFormat="1">
      <alignment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7" applyNumberFormat="1" applyFont="1" applyFill="1" applyBorder="1" applyAlignment="1">
      <alignment horizontal="center"/>
      <protection/>
    </xf>
    <xf numFmtId="174" fontId="33" fillId="0" borderId="4" xfId="86" applyNumberFormat="1" applyFont="1" applyFill="1" applyBorder="1" applyAlignment="1">
      <alignment wrapText="1"/>
      <protection/>
    </xf>
    <xf numFmtId="0" fontId="33" fillId="37" borderId="23" xfId="89" applyFont="1" applyFill="1" applyBorder="1" applyAlignment="1">
      <alignment horizontal="center"/>
      <protection/>
    </xf>
    <xf numFmtId="0" fontId="33" fillId="0" borderId="4" xfId="89" applyFont="1" applyFill="1" applyBorder="1" applyAlignment="1">
      <alignment wrapText="1"/>
      <protection/>
    </xf>
    <xf numFmtId="0" fontId="33" fillId="0" borderId="4" xfId="89" applyFont="1" applyFill="1" applyBorder="1" applyAlignment="1">
      <alignment horizontal="right" wrapText="1"/>
      <protection/>
    </xf>
    <xf numFmtId="165" fontId="25" fillId="0" borderId="0" xfId="35" applyFont="1" applyFill="1" applyBorder="1" applyAlignment="1">
      <alignment vertical="center" wrapText="1"/>
      <protection/>
    </xf>
    <xf numFmtId="171" fontId="25" fillId="0" borderId="0" xfId="82" applyNumberFormat="1" applyFont="1" applyFill="1" applyBorder="1" applyAlignment="1">
      <alignment horizontal="center" vertical="center" wrapText="1"/>
      <protection/>
    </xf>
    <xf numFmtId="165" fontId="0" fillId="0" borderId="0" xfId="82" applyFont="1" applyFill="1">
      <alignment/>
      <protection/>
    </xf>
    <xf numFmtId="165" fontId="0" fillId="0" borderId="0" xfId="82" applyFont="1">
      <alignment/>
      <protection/>
    </xf>
    <xf numFmtId="165" fontId="0" fillId="0" borderId="0" xfId="82" applyAlignment="1">
      <alignment horizontal="center"/>
      <protection/>
    </xf>
    <xf numFmtId="165" fontId="37" fillId="0" borderId="0" xfId="82" applyFont="1">
      <alignment/>
      <protection/>
    </xf>
    <xf numFmtId="165" fontId="37" fillId="0" borderId="0" xfId="82" applyFont="1" applyAlignment="1">
      <alignment vertical="center"/>
      <protection/>
    </xf>
    <xf numFmtId="165" fontId="38" fillId="0" borderId="0" xfId="82" applyFont="1">
      <alignment/>
      <protection/>
    </xf>
    <xf numFmtId="171" fontId="25" fillId="38" borderId="11" xfId="82" applyNumberFormat="1" applyFont="1" applyFill="1" applyBorder="1" applyAlignment="1">
      <alignment horizontal="center" vertical="center" wrapText="1"/>
      <protection/>
    </xf>
    <xf numFmtId="171" fontId="56" fillId="38" borderId="34" xfId="82" applyNumberFormat="1" applyFont="1" applyFill="1" applyBorder="1" applyAlignment="1">
      <alignment horizontal="center" vertical="center" wrapText="1"/>
      <protection/>
    </xf>
    <xf numFmtId="171" fontId="56" fillId="39" borderId="35" xfId="82" applyNumberFormat="1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vertical="center"/>
      <protection/>
    </xf>
    <xf numFmtId="165" fontId="35" fillId="0" borderId="0" xfId="82" applyFont="1" applyAlignment="1">
      <alignment vertical="center"/>
      <protection/>
    </xf>
    <xf numFmtId="165" fontId="36" fillId="0" borderId="0" xfId="82" applyFont="1" applyAlignment="1">
      <alignment vertical="center"/>
      <protection/>
    </xf>
    <xf numFmtId="165" fontId="20" fillId="0" borderId="0" xfId="82" applyFont="1" applyAlignment="1">
      <alignment/>
      <protection/>
    </xf>
    <xf numFmtId="165" fontId="56" fillId="0" borderId="58" xfId="82" applyFont="1" applyBorder="1" applyAlignment="1">
      <alignment horizontal="center" vertical="center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30" fillId="0" borderId="0" xfId="82" applyFont="1">
      <alignment/>
      <protection/>
    </xf>
    <xf numFmtId="165" fontId="40" fillId="38" borderId="31" xfId="82" applyFont="1" applyFill="1" applyBorder="1" applyAlignment="1">
      <alignment horizontal="center" vertical="center" wrapText="1"/>
      <protection/>
    </xf>
    <xf numFmtId="165" fontId="40" fillId="40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0" fillId="38" borderId="59" xfId="82" applyFont="1" applyFill="1" applyBorder="1" applyAlignment="1">
      <alignment horizontal="center" vertical="center" wrapText="1"/>
      <protection/>
    </xf>
    <xf numFmtId="165" fontId="56" fillId="0" borderId="60" xfId="82" applyFont="1" applyBorder="1" applyAlignment="1">
      <alignment horizontal="center" vertical="center"/>
      <protection/>
    </xf>
    <xf numFmtId="165" fontId="56" fillId="0" borderId="61" xfId="82" applyFont="1" applyBorder="1" applyAlignment="1">
      <alignment horizontal="center" vertical="center"/>
      <protection/>
    </xf>
    <xf numFmtId="171" fontId="25" fillId="38" borderId="62" xfId="82" applyNumberFormat="1" applyFont="1" applyFill="1" applyBorder="1" applyAlignment="1">
      <alignment horizontal="center" vertical="center" wrapText="1"/>
      <protection/>
    </xf>
    <xf numFmtId="171" fontId="25" fillId="38" borderId="63" xfId="82" applyNumberFormat="1" applyFont="1" applyFill="1" applyBorder="1" applyAlignment="1">
      <alignment horizontal="center" vertical="center" wrapText="1"/>
      <protection/>
    </xf>
    <xf numFmtId="171" fontId="25" fillId="38" borderId="64" xfId="82" applyNumberFormat="1" applyFont="1" applyFill="1" applyBorder="1" applyAlignment="1">
      <alignment horizontal="center" vertical="center" wrapText="1"/>
      <protection/>
    </xf>
    <xf numFmtId="171" fontId="25" fillId="38" borderId="65" xfId="82" applyNumberFormat="1" applyFont="1" applyFill="1" applyBorder="1" applyAlignment="1">
      <alignment horizontal="center" vertical="center" wrapText="1"/>
      <protection/>
    </xf>
    <xf numFmtId="171" fontId="25" fillId="38" borderId="66" xfId="82" applyNumberFormat="1" applyFont="1" applyFill="1" applyBorder="1" applyAlignment="1">
      <alignment horizontal="center" vertical="center" wrapText="1"/>
      <protection/>
    </xf>
    <xf numFmtId="171" fontId="56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63" xfId="82" applyNumberFormat="1" applyFont="1" applyFill="1" applyBorder="1" applyAlignment="1">
      <alignment horizontal="center" vertical="center" wrapText="1"/>
      <protection/>
    </xf>
    <xf numFmtId="171" fontId="25" fillId="39" borderId="66" xfId="82" applyNumberFormat="1" applyFont="1" applyFill="1" applyBorder="1" applyAlignment="1">
      <alignment horizontal="center" vertical="center" wrapText="1"/>
      <protection/>
    </xf>
    <xf numFmtId="172" fontId="40" fillId="41" borderId="67" xfId="82" applyNumberFormat="1" applyFont="1" applyFill="1" applyBorder="1" applyAlignment="1">
      <alignment horizontal="center" vertical="center" wrapText="1"/>
      <protection/>
    </xf>
    <xf numFmtId="165" fontId="25" fillId="42" borderId="68" xfId="35" applyFont="1" applyFill="1" applyBorder="1" applyAlignment="1">
      <alignment horizontal="left" vertical="center" wrapText="1"/>
      <protection/>
    </xf>
    <xf numFmtId="165" fontId="25" fillId="42" borderId="69" xfId="35" applyFont="1" applyFill="1" applyBorder="1" applyAlignment="1">
      <alignment horizontal="left" vertical="center" wrapText="1"/>
      <protection/>
    </xf>
    <xf numFmtId="165" fontId="56" fillId="42" borderId="61" xfId="82" applyFont="1" applyFill="1" applyBorder="1" applyAlignment="1">
      <alignment horizontal="center" vertical="center"/>
      <protection/>
    </xf>
    <xf numFmtId="165" fontId="40" fillId="39" borderId="70" xfId="82" applyFont="1" applyFill="1" applyBorder="1" applyAlignment="1">
      <alignment horizontal="center" vertical="center" wrapText="1"/>
      <protection/>
    </xf>
    <xf numFmtId="171" fontId="56" fillId="43" borderId="34" xfId="82" applyNumberFormat="1" applyFont="1" applyFill="1" applyBorder="1" applyAlignment="1">
      <alignment horizontal="center" vertical="center" wrapText="1"/>
      <protection/>
    </xf>
    <xf numFmtId="171" fontId="56" fillId="43" borderId="61" xfId="82" applyNumberFormat="1" applyFont="1" applyFill="1" applyBorder="1" applyAlignment="1">
      <alignment horizontal="center" vertical="center" wrapText="1"/>
      <protection/>
    </xf>
    <xf numFmtId="171" fontId="25" fillId="43" borderId="11" xfId="82" applyNumberFormat="1" applyFont="1" applyFill="1" applyBorder="1" applyAlignment="1">
      <alignment horizontal="center" vertical="center" wrapText="1"/>
      <protection/>
    </xf>
    <xf numFmtId="171" fontId="25" fillId="43" borderId="63" xfId="82" applyNumberFormat="1" applyFont="1" applyFill="1" applyBorder="1" applyAlignment="1">
      <alignment horizontal="center" vertical="center" wrapText="1"/>
      <protection/>
    </xf>
    <xf numFmtId="171" fontId="25" fillId="43" borderId="65" xfId="82" applyNumberFormat="1" applyFont="1" applyFill="1" applyBorder="1" applyAlignment="1">
      <alignment horizontal="center" vertical="center" wrapText="1"/>
      <protection/>
    </xf>
    <xf numFmtId="171" fontId="25" fillId="43" borderId="66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 horizontal="left"/>
      <protection/>
    </xf>
    <xf numFmtId="171" fontId="26" fillId="0" borderId="0" xfId="82" applyNumberFormat="1" applyFont="1" applyFill="1" applyBorder="1" applyAlignment="1">
      <alignment horizontal="center" vertical="center" wrapText="1"/>
      <protection/>
    </xf>
    <xf numFmtId="165" fontId="23" fillId="0" borderId="0" xfId="82" applyFont="1" applyFill="1">
      <alignment/>
      <protection/>
    </xf>
    <xf numFmtId="165" fontId="23" fillId="0" borderId="0" xfId="82" applyFont="1">
      <alignment/>
      <protection/>
    </xf>
    <xf numFmtId="165" fontId="40" fillId="43" borderId="59" xfId="82" applyFont="1" applyFill="1" applyBorder="1" applyAlignment="1">
      <alignment horizontal="center" vertical="center" wrapText="1"/>
      <protection/>
    </xf>
    <xf numFmtId="165" fontId="40" fillId="43" borderId="31" xfId="82" applyFont="1" applyFill="1" applyBorder="1" applyAlignment="1">
      <alignment horizontal="center" vertical="center" wrapText="1"/>
      <protection/>
    </xf>
    <xf numFmtId="165" fontId="40" fillId="39" borderId="59" xfId="82" applyFont="1" applyFill="1" applyBorder="1" applyAlignment="1">
      <alignment horizontal="center" vertical="center" wrapText="1"/>
      <protection/>
    </xf>
    <xf numFmtId="165" fontId="40" fillId="39" borderId="31" xfId="82" applyFont="1" applyFill="1" applyBorder="1" applyAlignment="1">
      <alignment horizontal="center" vertical="center" wrapText="1"/>
      <protection/>
    </xf>
    <xf numFmtId="165" fontId="40" fillId="38" borderId="59" xfId="82" applyFont="1" applyFill="1" applyBorder="1" applyAlignment="1">
      <alignment horizontal="center" vertical="center" wrapText="1"/>
      <protection/>
    </xf>
    <xf numFmtId="165" fontId="40" fillId="38" borderId="31" xfId="82" applyFont="1" applyFill="1" applyBorder="1" applyAlignment="1">
      <alignment horizontal="center" vertical="center" wrapText="1"/>
      <protection/>
    </xf>
    <xf numFmtId="171" fontId="56" fillId="38" borderId="60" xfId="82" applyNumberFormat="1" applyFont="1" applyFill="1" applyBorder="1" applyAlignment="1">
      <alignment horizontal="center" vertical="center" wrapText="1"/>
      <protection/>
    </xf>
    <xf numFmtId="171" fontId="56" fillId="38" borderId="32" xfId="82" applyNumberFormat="1" applyFont="1" applyFill="1" applyBorder="1" applyAlignment="1">
      <alignment horizontal="center" vertical="center" wrapText="1"/>
      <protection/>
    </xf>
    <xf numFmtId="171" fontId="56" fillId="38" borderId="70" xfId="82" applyNumberFormat="1" applyFont="1" applyFill="1" applyBorder="1" applyAlignment="1">
      <alignment horizontal="center" vertical="center" wrapText="1"/>
      <protection/>
    </xf>
    <xf numFmtId="171" fontId="56" fillId="40" borderId="60" xfId="82" applyNumberFormat="1" applyFont="1" applyFill="1" applyBorder="1" applyAlignment="1">
      <alignment horizontal="center" vertical="center" wrapText="1"/>
      <protection/>
    </xf>
    <xf numFmtId="171" fontId="56" fillId="40" borderId="70" xfId="82" applyNumberFormat="1" applyFont="1" applyFill="1" applyBorder="1" applyAlignment="1">
      <alignment horizontal="center" vertical="center" wrapText="1"/>
      <protection/>
    </xf>
    <xf numFmtId="171" fontId="56" fillId="40" borderId="32" xfId="82" applyNumberFormat="1" applyFont="1" applyFill="1" applyBorder="1" applyAlignment="1">
      <alignment horizontal="center" vertical="center" wrapText="1"/>
      <protection/>
    </xf>
    <xf numFmtId="171" fontId="56" fillId="39" borderId="60" xfId="82" applyNumberFormat="1" applyFont="1" applyFill="1" applyBorder="1" applyAlignment="1">
      <alignment horizontal="center" vertical="center" wrapText="1"/>
      <protection/>
    </xf>
    <xf numFmtId="171" fontId="56" fillId="39" borderId="70" xfId="82" applyNumberFormat="1" applyFont="1" applyFill="1" applyBorder="1" applyAlignment="1">
      <alignment horizontal="center" vertical="center" wrapText="1"/>
      <protection/>
    </xf>
    <xf numFmtId="171" fontId="56" fillId="39" borderId="32" xfId="82" applyNumberFormat="1" applyFont="1" applyFill="1" applyBorder="1" applyAlignment="1">
      <alignment horizontal="center" vertical="center" wrapText="1"/>
      <protection/>
    </xf>
    <xf numFmtId="171" fontId="56" fillId="43" borderId="60" xfId="82" applyNumberFormat="1" applyFont="1" applyFill="1" applyBorder="1" applyAlignment="1">
      <alignment horizontal="center" vertical="center" wrapText="1"/>
      <protection/>
    </xf>
    <xf numFmtId="171" fontId="56" fillId="43" borderId="70" xfId="82" applyNumberFormat="1" applyFont="1" applyFill="1" applyBorder="1" applyAlignment="1">
      <alignment horizontal="center" vertical="center" wrapText="1"/>
      <protection/>
    </xf>
    <xf numFmtId="171" fontId="56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4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/>
      <protection/>
    </xf>
    <xf numFmtId="171" fontId="56" fillId="38" borderId="59" xfId="82" applyNumberFormat="1" applyFont="1" applyFill="1" applyBorder="1" applyAlignment="1">
      <alignment horizontal="center" vertical="center" wrapText="1"/>
      <protection/>
    </xf>
    <xf numFmtId="165" fontId="24" fillId="0" borderId="0" xfId="82" applyFont="1" applyAlignment="1">
      <alignment horizontal="left"/>
      <protection/>
    </xf>
    <xf numFmtId="165" fontId="56" fillId="0" borderId="39" xfId="82" applyFont="1" applyBorder="1" applyAlignment="1">
      <alignment horizontal="center" vertical="center"/>
      <protection/>
    </xf>
    <xf numFmtId="165" fontId="56" fillId="0" borderId="71" xfId="82" applyFont="1" applyBorder="1" applyAlignment="1">
      <alignment horizontal="center" vertical="center"/>
      <protection/>
    </xf>
    <xf numFmtId="171" fontId="56" fillId="39" borderId="72" xfId="82" applyNumberFormat="1" applyFont="1" applyFill="1" applyBorder="1" applyAlignment="1">
      <alignment horizontal="center" vertical="center" wrapText="1"/>
      <protection/>
    </xf>
    <xf numFmtId="171" fontId="25" fillId="43" borderId="73" xfId="82" applyNumberFormat="1" applyFont="1" applyFill="1" applyBorder="1" applyAlignment="1">
      <alignment horizontal="center" vertical="center" wrapText="1"/>
      <protection/>
    </xf>
    <xf numFmtId="171" fontId="56" fillId="43" borderId="59" xfId="82" applyNumberFormat="1" applyFont="1" applyFill="1" applyBorder="1" applyAlignment="1">
      <alignment horizontal="center" vertical="center" wrapText="1"/>
      <protection/>
    </xf>
    <xf numFmtId="171" fontId="56" fillId="43" borderId="31" xfId="82" applyNumberFormat="1" applyFont="1" applyFill="1" applyBorder="1" applyAlignment="1">
      <alignment horizontal="center" vertical="center" wrapText="1"/>
      <protection/>
    </xf>
    <xf numFmtId="171" fontId="56" fillId="38" borderId="31" xfId="82" applyNumberFormat="1" applyFont="1" applyFill="1" applyBorder="1" applyAlignment="1">
      <alignment horizontal="center" vertical="center" wrapText="1"/>
      <protection/>
    </xf>
    <xf numFmtId="165" fontId="40" fillId="44" borderId="15" xfId="82" applyFont="1" applyFill="1" applyBorder="1" applyAlignment="1">
      <alignment horizontal="center" vertical="center" wrapText="1"/>
      <protection/>
    </xf>
    <xf numFmtId="171" fontId="25" fillId="44" borderId="74" xfId="82" applyNumberFormat="1" applyFont="1" applyFill="1" applyBorder="1" applyAlignment="1">
      <alignment horizontal="center" vertical="center" wrapText="1"/>
      <protection/>
    </xf>
    <xf numFmtId="171" fontId="25" fillId="44" borderId="75" xfId="82" applyNumberFormat="1" applyFont="1" applyFill="1" applyBorder="1" applyAlignment="1">
      <alignment horizontal="center" vertical="center" wrapText="1"/>
      <protection/>
    </xf>
    <xf numFmtId="171" fontId="25" fillId="39" borderId="75" xfId="82" applyNumberFormat="1" applyFont="1" applyFill="1" applyBorder="1" applyAlignment="1">
      <alignment horizontal="center" vertical="center" wrapText="1"/>
      <protection/>
    </xf>
    <xf numFmtId="171" fontId="25" fillId="38" borderId="75" xfId="82" applyNumberFormat="1" applyFont="1" applyFill="1" applyBorder="1" applyAlignment="1">
      <alignment horizontal="center" vertical="center" wrapText="1"/>
      <protection/>
    </xf>
    <xf numFmtId="172" fontId="40" fillId="41" borderId="76" xfId="82" applyNumberFormat="1" applyFont="1" applyFill="1" applyBorder="1" applyAlignment="1">
      <alignment horizontal="center" vertical="center" wrapText="1"/>
      <protection/>
    </xf>
    <xf numFmtId="165" fontId="56" fillId="0" borderId="31" xfId="82" applyFont="1" applyBorder="1" applyAlignment="1">
      <alignment horizontal="center" vertical="center"/>
      <protection/>
    </xf>
    <xf numFmtId="171" fontId="25" fillId="38" borderId="31" xfId="82" applyNumberFormat="1" applyFont="1" applyFill="1" applyBorder="1" applyAlignment="1">
      <alignment horizontal="center" vertical="center" wrapText="1"/>
      <protection/>
    </xf>
    <xf numFmtId="165" fontId="56" fillId="0" borderId="59" xfId="82" applyFont="1" applyBorder="1" applyAlignment="1">
      <alignment horizontal="center" vertical="center"/>
      <protection/>
    </xf>
    <xf numFmtId="165" fontId="56" fillId="0" borderId="70" xfId="82" applyFont="1" applyBorder="1" applyAlignment="1">
      <alignment horizontal="center" vertical="center"/>
      <protection/>
    </xf>
    <xf numFmtId="171" fontId="25" fillId="38" borderId="59" xfId="82" applyNumberFormat="1" applyFont="1" applyFill="1" applyBorder="1" applyAlignment="1">
      <alignment horizontal="center" vertical="center" wrapText="1"/>
      <protection/>
    </xf>
    <xf numFmtId="171" fontId="25" fillId="38" borderId="77" xfId="82" applyNumberFormat="1" applyFont="1" applyFill="1" applyBorder="1" applyAlignment="1">
      <alignment horizontal="center" vertical="center" wrapText="1"/>
      <protection/>
    </xf>
    <xf numFmtId="171" fontId="25" fillId="38" borderId="74" xfId="82" applyNumberFormat="1" applyFont="1" applyFill="1" applyBorder="1" applyAlignment="1">
      <alignment horizontal="center" vertical="center" wrapText="1"/>
      <protection/>
    </xf>
    <xf numFmtId="165" fontId="56" fillId="0" borderId="32" xfId="82" applyFont="1" applyBorder="1" applyAlignment="1">
      <alignment horizontal="center" vertical="center"/>
      <protection/>
    </xf>
    <xf numFmtId="171" fontId="56" fillId="44" borderId="31" xfId="82" applyNumberFormat="1" applyFont="1" applyFill="1" applyBorder="1" applyAlignment="1">
      <alignment horizontal="center" vertical="center" wrapText="1"/>
      <protection/>
    </xf>
    <xf numFmtId="171" fontId="25" fillId="44" borderId="31" xfId="82" applyNumberFormat="1" applyFont="1" applyFill="1" applyBorder="1" applyAlignment="1">
      <alignment horizontal="center" vertical="center" wrapText="1"/>
      <protection/>
    </xf>
    <xf numFmtId="171" fontId="56" fillId="44" borderId="59" xfId="82" applyNumberFormat="1" applyFont="1" applyFill="1" applyBorder="1" applyAlignment="1">
      <alignment horizontal="center" vertical="center" wrapText="1"/>
      <protection/>
    </xf>
    <xf numFmtId="171" fontId="56" fillId="44" borderId="32" xfId="82" applyNumberFormat="1" applyFont="1" applyFill="1" applyBorder="1" applyAlignment="1">
      <alignment horizontal="center" vertical="center" wrapText="1"/>
      <protection/>
    </xf>
    <xf numFmtId="171" fontId="56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77" xfId="82" applyNumberFormat="1" applyFont="1" applyFill="1" applyBorder="1" applyAlignment="1">
      <alignment horizontal="center" vertical="center" wrapText="1"/>
      <protection/>
    </xf>
    <xf numFmtId="171" fontId="25" fillId="39" borderId="74" xfId="82" applyNumberFormat="1" applyFont="1" applyFill="1" applyBorder="1" applyAlignment="1">
      <alignment horizontal="center" vertical="center" wrapText="1"/>
      <protection/>
    </xf>
    <xf numFmtId="171" fontId="25" fillId="39" borderId="32" xfId="82" applyNumberFormat="1" applyFont="1" applyFill="1" applyBorder="1" applyAlignment="1">
      <alignment horizontal="center" vertical="center" wrapText="1"/>
      <protection/>
    </xf>
    <xf numFmtId="171" fontId="25" fillId="39" borderId="78" xfId="82" applyNumberFormat="1" applyFont="1" applyFill="1" applyBorder="1" applyAlignment="1">
      <alignment horizontal="center" vertical="center" wrapText="1"/>
      <protection/>
    </xf>
    <xf numFmtId="171" fontId="25" fillId="43" borderId="31" xfId="82" applyNumberFormat="1" applyFont="1" applyFill="1" applyBorder="1" applyAlignment="1">
      <alignment horizontal="center" vertical="center" wrapText="1"/>
      <protection/>
    </xf>
    <xf numFmtId="171" fontId="25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70" xfId="82" applyNumberFormat="1" applyFont="1" applyFill="1" applyBorder="1" applyAlignment="1">
      <alignment horizontal="center" vertical="center" wrapText="1"/>
      <protection/>
    </xf>
    <xf numFmtId="171" fontId="25" fillId="43" borderId="77" xfId="82" applyNumberFormat="1" applyFont="1" applyFill="1" applyBorder="1" applyAlignment="1">
      <alignment horizontal="center" vertical="center" wrapText="1"/>
      <protection/>
    </xf>
    <xf numFmtId="171" fontId="25" fillId="43" borderId="74" xfId="82" applyNumberFormat="1" applyFont="1" applyFill="1" applyBorder="1" applyAlignment="1">
      <alignment horizontal="center" vertical="center" wrapText="1"/>
      <protection/>
    </xf>
    <xf numFmtId="171" fontId="25" fillId="43" borderId="75" xfId="82" applyNumberFormat="1" applyFont="1" applyFill="1" applyBorder="1" applyAlignment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25" fillId="42" borderId="79" xfId="35" applyFont="1" applyFill="1" applyBorder="1" applyAlignment="1">
      <alignment horizontal="left" vertical="center" wrapText="1"/>
      <protection/>
    </xf>
    <xf numFmtId="165" fontId="40" fillId="39" borderId="35" xfId="82" applyFont="1" applyFill="1" applyBorder="1" applyAlignment="1">
      <alignment horizontal="center" vertical="center" wrapText="1"/>
      <protection/>
    </xf>
    <xf numFmtId="165" fontId="56" fillId="42" borderId="70" xfId="82" applyFont="1" applyFill="1" applyBorder="1" applyAlignment="1">
      <alignment horizontal="center" vertical="center"/>
      <protection/>
    </xf>
    <xf numFmtId="171" fontId="56" fillId="44" borderId="70" xfId="82" applyNumberFormat="1" applyFont="1" applyFill="1" applyBorder="1" applyAlignment="1">
      <alignment horizontal="center" vertical="center" wrapText="1"/>
      <protection/>
    </xf>
    <xf numFmtId="171" fontId="25" fillId="44" borderId="70" xfId="82" applyNumberFormat="1" applyFont="1" applyFill="1" applyBorder="1" applyAlignment="1">
      <alignment horizontal="center" vertical="center" wrapText="1"/>
      <protection/>
    </xf>
    <xf numFmtId="165" fontId="56" fillId="42" borderId="32" xfId="82" applyFont="1" applyFill="1" applyBorder="1" applyAlignment="1">
      <alignment horizontal="center" vertical="center"/>
      <protection/>
    </xf>
    <xf numFmtId="172" fontId="40" fillId="41" borderId="60" xfId="82" applyNumberFormat="1" applyFont="1" applyFill="1" applyBorder="1" applyAlignment="1">
      <alignment horizontal="center" vertical="center" wrapText="1"/>
      <protection/>
    </xf>
    <xf numFmtId="165" fontId="56" fillId="0" borderId="35" xfId="82" applyFont="1" applyBorder="1" applyAlignment="1">
      <alignment horizontal="center" vertical="center"/>
      <protection/>
    </xf>
    <xf numFmtId="171" fontId="25" fillId="39" borderId="35" xfId="82" applyNumberFormat="1" applyFont="1" applyFill="1" applyBorder="1" applyAlignment="1">
      <alignment horizontal="center" vertical="center" wrapText="1"/>
      <protection/>
    </xf>
    <xf numFmtId="171" fontId="25" fillId="39" borderId="80" xfId="82" applyNumberFormat="1" applyFont="1" applyFill="1" applyBorder="1" applyAlignment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40" fillId="44" borderId="15" xfId="82" applyFont="1" applyFill="1" applyBorder="1" applyAlignment="1">
      <alignment horizontal="center" vertical="center" wrapText="1"/>
      <protection/>
    </xf>
    <xf numFmtId="165" fontId="25" fillId="42" borderId="81" xfId="35" applyFont="1" applyFill="1" applyBorder="1" applyAlignment="1">
      <alignment horizontal="left" vertical="center" wrapText="1"/>
      <protection/>
    </xf>
    <xf numFmtId="165" fontId="25" fillId="42" borderId="82" xfId="35" applyFont="1" applyFill="1" applyBorder="1" applyAlignment="1">
      <alignment horizontal="left" vertical="center" wrapText="1"/>
      <protection/>
    </xf>
    <xf numFmtId="165" fontId="40" fillId="43" borderId="35" xfId="82" applyFont="1" applyFill="1" applyBorder="1" applyAlignment="1">
      <alignment horizontal="center" vertical="center" wrapText="1"/>
      <protection/>
    </xf>
    <xf numFmtId="171" fontId="25" fillId="39" borderId="70" xfId="82" applyNumberFormat="1" applyFont="1" applyFill="1" applyBorder="1" applyAlignment="1">
      <alignment horizontal="center" vertical="center" wrapText="1"/>
      <protection/>
    </xf>
    <xf numFmtId="172" fontId="40" fillId="41" borderId="83" xfId="82" applyNumberFormat="1" applyFont="1" applyFill="1" applyBorder="1" applyAlignment="1">
      <alignment horizontal="center" vertical="center" wrapText="1"/>
      <protection/>
    </xf>
    <xf numFmtId="165" fontId="25" fillId="42" borderId="84" xfId="35" applyFont="1" applyFill="1" applyBorder="1" applyAlignment="1">
      <alignment horizontal="left" vertical="center" wrapText="1"/>
      <protection/>
    </xf>
    <xf numFmtId="171" fontId="56" fillId="39" borderId="85" xfId="82" applyNumberFormat="1" applyFont="1" applyFill="1" applyBorder="1" applyAlignment="1">
      <alignment horizontal="center" vertical="center" wrapText="1"/>
      <protection/>
    </xf>
    <xf numFmtId="171" fontId="25" fillId="39" borderId="47" xfId="82" applyNumberFormat="1" applyFont="1" applyFill="1" applyBorder="1" applyAlignment="1">
      <alignment horizontal="center" vertical="center" wrapText="1"/>
      <protection/>
    </xf>
    <xf numFmtId="171" fontId="56" fillId="40" borderId="31" xfId="82" applyNumberFormat="1" applyFont="1" applyFill="1" applyBorder="1" applyAlignment="1">
      <alignment horizontal="center" vertical="center" wrapText="1"/>
      <protection/>
    </xf>
    <xf numFmtId="171" fontId="25" fillId="40" borderId="31" xfId="82" applyNumberFormat="1" applyFont="1" applyFill="1" applyBorder="1" applyAlignment="1">
      <alignment horizontal="center" vertical="center" wrapText="1"/>
      <protection/>
    </xf>
    <xf numFmtId="171" fontId="56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70" xfId="82" applyNumberFormat="1" applyFont="1" applyFill="1" applyBorder="1" applyAlignment="1">
      <alignment horizontal="center" vertical="center" wrapText="1"/>
      <protection/>
    </xf>
    <xf numFmtId="171" fontId="25" fillId="40" borderId="74" xfId="82" applyNumberFormat="1" applyFont="1" applyFill="1" applyBorder="1" applyAlignment="1">
      <alignment horizontal="center" vertical="center" wrapText="1"/>
      <protection/>
    </xf>
    <xf numFmtId="171" fontId="25" fillId="40" borderId="75" xfId="82" applyNumberFormat="1" applyFont="1" applyFill="1" applyBorder="1" applyAlignment="1">
      <alignment horizontal="center" vertical="center" wrapText="1"/>
      <protection/>
    </xf>
    <xf numFmtId="171" fontId="25" fillId="40" borderId="32" xfId="82" applyNumberFormat="1" applyFont="1" applyFill="1" applyBorder="1" applyAlignment="1">
      <alignment horizontal="center" vertical="center" wrapText="1"/>
      <protection/>
    </xf>
    <xf numFmtId="171" fontId="25" fillId="40" borderId="78" xfId="82" applyNumberFormat="1" applyFont="1" applyFill="1" applyBorder="1" applyAlignment="1">
      <alignment horizontal="center" vertical="center" wrapText="1"/>
      <protection/>
    </xf>
    <xf numFmtId="171" fontId="25" fillId="39" borderId="73" xfId="82" applyNumberFormat="1" applyFont="1" applyFill="1" applyBorder="1" applyAlignment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0" fillId="44" borderId="59" xfId="82" applyFont="1" applyFill="1" applyBorder="1" applyAlignment="1">
      <alignment horizontal="center" vertical="center" wrapText="1"/>
      <protection/>
    </xf>
    <xf numFmtId="165" fontId="40" fillId="39" borderId="70" xfId="82" applyFont="1" applyFill="1" applyBorder="1" applyAlignment="1">
      <alignment horizontal="center" vertical="center" wrapText="1"/>
      <protection/>
    </xf>
    <xf numFmtId="165" fontId="40" fillId="40" borderId="31" xfId="82" applyFont="1" applyFill="1" applyBorder="1" applyAlignment="1">
      <alignment horizontal="center" vertical="center" wrapText="1"/>
      <protection/>
    </xf>
    <xf numFmtId="165" fontId="40" fillId="38" borderId="35" xfId="82" applyFont="1" applyFill="1" applyBorder="1" applyAlignment="1">
      <alignment horizontal="center" vertical="center" wrapText="1"/>
      <protection/>
    </xf>
    <xf numFmtId="171" fontId="25" fillId="38" borderId="35" xfId="82" applyNumberFormat="1" applyFont="1" applyFill="1" applyBorder="1" applyAlignment="1">
      <alignment horizontal="center" vertical="center" wrapText="1"/>
      <protection/>
    </xf>
    <xf numFmtId="165" fontId="25" fillId="42" borderId="67" xfId="35" applyFont="1" applyFill="1" applyBorder="1" applyAlignment="1">
      <alignment horizontal="left" vertical="center" wrapText="1"/>
      <protection/>
    </xf>
    <xf numFmtId="165" fontId="25" fillId="42" borderId="86" xfId="35" applyFont="1" applyFill="1" applyBorder="1" applyAlignment="1">
      <alignment horizontal="left" vertical="center" wrapText="1"/>
      <protection/>
    </xf>
    <xf numFmtId="171" fontId="25" fillId="38" borderId="70" xfId="82" applyNumberFormat="1" applyFont="1" applyFill="1" applyBorder="1" applyAlignment="1">
      <alignment horizontal="center" vertical="center" wrapText="1"/>
      <protection/>
    </xf>
    <xf numFmtId="165" fontId="40" fillId="44" borderId="55" xfId="82" applyFont="1" applyFill="1" applyBorder="1" applyAlignment="1">
      <alignment horizontal="center" vertical="center" wrapText="1"/>
      <protection/>
    </xf>
    <xf numFmtId="171" fontId="25" fillId="38" borderId="80" xfId="82" applyNumberFormat="1" applyFont="1" applyFill="1" applyBorder="1" applyAlignment="1">
      <alignment horizontal="center" vertical="center" wrapText="1"/>
      <protection/>
    </xf>
    <xf numFmtId="165" fontId="40" fillId="44" borderId="15" xfId="82" applyFont="1" applyFill="1" applyBorder="1" applyAlignment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71" fontId="25" fillId="0" borderId="0" xfId="82" applyNumberFormat="1" applyFont="1" applyFill="1" applyBorder="1" applyAlignment="1" quotePrefix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40" fillId="44" borderId="70" xfId="82" applyFont="1" applyFill="1" applyBorder="1" applyAlignment="1">
      <alignment horizontal="center" vertical="center" wrapText="1"/>
      <protection/>
    </xf>
    <xf numFmtId="165" fontId="40" fillId="39" borderId="70" xfId="82" applyFont="1" applyFill="1" applyBorder="1" applyAlignment="1">
      <alignment horizontal="center" vertical="center" wrapText="1"/>
      <protection/>
    </xf>
    <xf numFmtId="165" fontId="40" fillId="40" borderId="15" xfId="82" applyFont="1" applyFill="1" applyBorder="1" applyAlignment="1">
      <alignment horizontal="center" vertical="center" wrapText="1"/>
      <protection/>
    </xf>
    <xf numFmtId="165" fontId="40" fillId="40" borderId="31" xfId="82" applyFont="1" applyFill="1" applyBorder="1" applyAlignment="1">
      <alignment horizontal="center" vertical="center" wrapText="1"/>
      <protection/>
    </xf>
    <xf numFmtId="165" fontId="40" fillId="38" borderId="31" xfId="82" applyFont="1" applyFill="1" applyBorder="1" applyAlignment="1">
      <alignment horizontal="center" vertical="center" wrapText="1"/>
      <protection/>
    </xf>
    <xf numFmtId="165" fontId="40" fillId="39" borderId="31" xfId="82" applyFont="1" applyFill="1" applyBorder="1" applyAlignment="1">
      <alignment horizontal="center" vertical="center" wrapText="1"/>
      <protection/>
    </xf>
    <xf numFmtId="165" fontId="40" fillId="43" borderId="31" xfId="82" applyFont="1" applyFill="1" applyBorder="1" applyAlignment="1">
      <alignment horizontal="center" vertical="center" wrapText="1"/>
      <protection/>
    </xf>
    <xf numFmtId="165" fontId="40" fillId="39" borderId="59" xfId="82" applyFont="1" applyFill="1" applyBorder="1" applyAlignment="1">
      <alignment horizontal="center" vertical="center" wrapText="1"/>
      <protection/>
    </xf>
    <xf numFmtId="165" fontId="40" fillId="43" borderId="59" xfId="82" applyFont="1" applyFill="1" applyBorder="1" applyAlignment="1">
      <alignment horizontal="center" vertical="center" wrapText="1"/>
      <protection/>
    </xf>
    <xf numFmtId="171" fontId="25" fillId="44" borderId="35" xfId="82" applyNumberFormat="1" applyFont="1" applyFill="1" applyBorder="1" applyAlignment="1">
      <alignment horizontal="center" vertical="center" wrapText="1"/>
      <protection/>
    </xf>
    <xf numFmtId="171" fontId="56" fillId="44" borderId="35" xfId="82" applyNumberFormat="1" applyFont="1" applyFill="1" applyBorder="1" applyAlignment="1">
      <alignment horizontal="center" vertical="center" wrapText="1"/>
      <protection/>
    </xf>
    <xf numFmtId="165" fontId="40" fillId="44" borderId="35" xfId="82" applyFont="1" applyFill="1" applyBorder="1" applyAlignment="1">
      <alignment horizontal="center" vertical="center" wrapText="1"/>
      <protection/>
    </xf>
    <xf numFmtId="165" fontId="56" fillId="0" borderId="76" xfId="82" applyFont="1" applyBorder="1" applyAlignment="1">
      <alignment horizontal="center" vertical="center"/>
      <protection/>
    </xf>
    <xf numFmtId="171" fontId="56" fillId="38" borderId="87" xfId="82" applyNumberFormat="1" applyFont="1" applyFill="1" applyBorder="1" applyAlignment="1">
      <alignment horizontal="center" vertical="center" wrapText="1"/>
      <protection/>
    </xf>
    <xf numFmtId="171" fontId="56" fillId="38" borderId="88" xfId="82" applyNumberFormat="1" applyFont="1" applyFill="1" applyBorder="1" applyAlignment="1">
      <alignment horizontal="center" vertical="center" wrapText="1"/>
      <protection/>
    </xf>
    <xf numFmtId="171" fontId="56" fillId="38" borderId="89" xfId="82" applyNumberFormat="1" applyFont="1" applyFill="1" applyBorder="1" applyAlignment="1">
      <alignment horizontal="center" vertical="center" wrapText="1"/>
      <protection/>
    </xf>
    <xf numFmtId="165" fontId="56" fillId="0" borderId="90" xfId="82" applyFont="1" applyBorder="1" applyAlignment="1">
      <alignment horizontal="center" vertical="center"/>
      <protection/>
    </xf>
    <xf numFmtId="165" fontId="56" fillId="0" borderId="16" xfId="82" applyFont="1" applyBorder="1" applyAlignment="1">
      <alignment horizontal="center" vertical="center"/>
      <protection/>
    </xf>
    <xf numFmtId="165" fontId="56" fillId="0" borderId="18" xfId="82" applyFont="1" applyBorder="1" applyAlignment="1">
      <alignment horizontal="center" vertical="center"/>
      <protection/>
    </xf>
    <xf numFmtId="165" fontId="56" fillId="42" borderId="18" xfId="82" applyFont="1" applyFill="1" applyBorder="1" applyAlignment="1">
      <alignment horizontal="center" vertical="center"/>
      <protection/>
    </xf>
    <xf numFmtId="165" fontId="56" fillId="0" borderId="91" xfId="82" applyFont="1" applyBorder="1" applyAlignment="1">
      <alignment horizontal="center" vertical="center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71" fontId="56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80" xfId="82" applyNumberFormat="1" applyFont="1" applyFill="1" applyBorder="1" applyAlignment="1">
      <alignment horizontal="center" vertical="center" wrapText="1"/>
      <protection/>
    </xf>
    <xf numFmtId="171" fontId="25" fillId="39" borderId="92" xfId="82" applyNumberFormat="1" applyFont="1" applyFill="1" applyBorder="1" applyAlignment="1">
      <alignment horizontal="center" vertical="center" wrapText="1"/>
      <protection/>
    </xf>
    <xf numFmtId="165" fontId="25" fillId="42" borderId="59" xfId="35" applyFont="1" applyFill="1" applyBorder="1" applyAlignment="1">
      <alignment horizontal="left" vertical="center" wrapText="1"/>
      <protection/>
    </xf>
    <xf numFmtId="165" fontId="25" fillId="42" borderId="77" xfId="35" applyFont="1" applyFill="1" applyBorder="1" applyAlignment="1">
      <alignment horizontal="left" vertical="center" wrapText="1"/>
      <protection/>
    </xf>
    <xf numFmtId="172" fontId="40" fillId="41" borderId="32" xfId="82" applyNumberFormat="1" applyFont="1" applyFill="1" applyBorder="1" applyAlignment="1">
      <alignment horizontal="center" vertical="center" wrapText="1"/>
      <protection/>
    </xf>
    <xf numFmtId="165" fontId="25" fillId="42" borderId="70" xfId="35" applyFont="1" applyFill="1" applyBorder="1" applyAlignment="1">
      <alignment horizontal="left" vertical="center" wrapText="1"/>
      <protection/>
    </xf>
    <xf numFmtId="165" fontId="25" fillId="42" borderId="75" xfId="35" applyFont="1" applyFill="1" applyBorder="1" applyAlignment="1">
      <alignment horizontal="left" vertical="center" wrapText="1"/>
      <protection/>
    </xf>
    <xf numFmtId="165" fontId="56" fillId="0" borderId="93" xfId="82" applyFont="1" applyBorder="1" applyAlignment="1">
      <alignment horizontal="center" vertical="center"/>
      <protection/>
    </xf>
    <xf numFmtId="172" fontId="40" fillId="41" borderId="94" xfId="82" applyNumberFormat="1" applyFont="1" applyFill="1" applyBorder="1" applyAlignment="1">
      <alignment horizontal="center" vertical="center" wrapText="1"/>
      <protection/>
    </xf>
    <xf numFmtId="165" fontId="25" fillId="0" borderId="67" xfId="35" applyFont="1" applyFill="1" applyBorder="1" applyAlignment="1">
      <alignment horizontal="left" vertical="center" wrapText="1"/>
      <protection/>
    </xf>
    <xf numFmtId="171" fontId="25" fillId="40" borderId="95" xfId="82" applyNumberFormat="1" applyFont="1" applyFill="1" applyBorder="1" applyAlignment="1">
      <alignment horizontal="center" vertical="center" wrapText="1"/>
      <protection/>
    </xf>
    <xf numFmtId="171" fontId="25" fillId="40" borderId="59" xfId="82" applyNumberFormat="1" applyFont="1" applyFill="1" applyBorder="1" applyAlignment="1">
      <alignment horizontal="center" vertical="center" wrapText="1"/>
      <protection/>
    </xf>
    <xf numFmtId="171" fontId="58" fillId="38" borderId="59" xfId="82" applyNumberFormat="1" applyFont="1" applyFill="1" applyBorder="1" applyAlignment="1">
      <alignment horizontal="center" vertical="center" wrapText="1"/>
      <protection/>
    </xf>
    <xf numFmtId="171" fontId="58" fillId="38" borderId="31" xfId="82" applyNumberFormat="1" applyFont="1" applyFill="1" applyBorder="1" applyAlignment="1">
      <alignment horizontal="center" vertical="center" wrapText="1"/>
      <protection/>
    </xf>
    <xf numFmtId="171" fontId="58" fillId="38" borderId="32" xfId="82" applyNumberFormat="1" applyFont="1" applyFill="1" applyBorder="1" applyAlignment="1">
      <alignment horizontal="center" vertical="center" wrapText="1"/>
      <protection/>
    </xf>
    <xf numFmtId="171" fontId="58" fillId="44" borderId="59" xfId="82" applyNumberFormat="1" applyFont="1" applyFill="1" applyBorder="1" applyAlignment="1">
      <alignment horizontal="center" vertical="center" wrapText="1"/>
      <protection/>
    </xf>
    <xf numFmtId="171" fontId="58" fillId="44" borderId="31" xfId="82" applyNumberFormat="1" applyFont="1" applyFill="1" applyBorder="1" applyAlignment="1">
      <alignment horizontal="center" vertical="center" wrapText="1"/>
      <protection/>
    </xf>
    <xf numFmtId="171" fontId="58" fillId="44" borderId="32" xfId="82" applyNumberFormat="1" applyFont="1" applyFill="1" applyBorder="1" applyAlignment="1">
      <alignment horizontal="center" vertical="center" wrapText="1"/>
      <protection/>
    </xf>
    <xf numFmtId="171" fontId="58" fillId="39" borderId="59" xfId="82" applyNumberFormat="1" applyFont="1" applyFill="1" applyBorder="1" applyAlignment="1">
      <alignment horizontal="center" vertical="center" wrapText="1"/>
      <protection/>
    </xf>
    <xf numFmtId="171" fontId="58" fillId="39" borderId="31" xfId="82" applyNumberFormat="1" applyFont="1" applyFill="1" applyBorder="1" applyAlignment="1">
      <alignment horizontal="center" vertical="center" wrapText="1"/>
      <protection/>
    </xf>
    <xf numFmtId="171" fontId="58" fillId="39" borderId="70" xfId="82" applyNumberFormat="1" applyFont="1" applyFill="1" applyBorder="1" applyAlignment="1">
      <alignment horizontal="center" vertical="center" wrapText="1"/>
      <protection/>
    </xf>
    <xf numFmtId="171" fontId="58" fillId="43" borderId="35" xfId="82" applyNumberFormat="1" applyFont="1" applyFill="1" applyBorder="1" applyAlignment="1">
      <alignment horizontal="center" vertical="center" wrapText="1"/>
      <protection/>
    </xf>
    <xf numFmtId="171" fontId="58" fillId="43" borderId="31" xfId="82" applyNumberFormat="1" applyFont="1" applyFill="1" applyBorder="1" applyAlignment="1">
      <alignment horizontal="center" vertical="center" wrapText="1"/>
      <protection/>
    </xf>
    <xf numFmtId="171" fontId="58" fillId="43" borderId="70" xfId="82" applyNumberFormat="1" applyFont="1" applyFill="1" applyBorder="1" applyAlignment="1">
      <alignment horizontal="center" vertical="center" wrapText="1"/>
      <protection/>
    </xf>
    <xf numFmtId="171" fontId="22" fillId="38" borderId="35" xfId="82" applyNumberFormat="1" applyFont="1" applyFill="1" applyBorder="1" applyAlignment="1">
      <alignment horizontal="center" vertical="center" wrapText="1"/>
      <protection/>
    </xf>
    <xf numFmtId="171" fontId="22" fillId="38" borderId="31" xfId="82" applyNumberFormat="1" applyFont="1" applyFill="1" applyBorder="1" applyAlignment="1">
      <alignment horizontal="center" vertical="center" wrapText="1"/>
      <protection/>
    </xf>
    <xf numFmtId="171" fontId="22" fillId="38" borderId="70" xfId="82" applyNumberFormat="1" applyFont="1" applyFill="1" applyBorder="1" applyAlignment="1">
      <alignment horizontal="center" vertical="center" wrapText="1"/>
      <protection/>
    </xf>
    <xf numFmtId="171" fontId="22" fillId="44" borderId="35" xfId="82" applyNumberFormat="1" applyFont="1" applyFill="1" applyBorder="1" applyAlignment="1">
      <alignment horizontal="center" vertical="center" wrapText="1"/>
      <protection/>
    </xf>
    <xf numFmtId="171" fontId="22" fillId="44" borderId="31" xfId="82" applyNumberFormat="1" applyFont="1" applyFill="1" applyBorder="1" applyAlignment="1">
      <alignment horizontal="center" vertical="center" wrapText="1"/>
      <protection/>
    </xf>
    <xf numFmtId="171" fontId="22" fillId="44" borderId="70" xfId="82" applyNumberFormat="1" applyFont="1" applyFill="1" applyBorder="1" applyAlignment="1">
      <alignment horizontal="center" vertical="center" wrapText="1"/>
      <protection/>
    </xf>
    <xf numFmtId="171" fontId="22" fillId="39" borderId="35" xfId="82" applyNumberFormat="1" applyFont="1" applyFill="1" applyBorder="1" applyAlignment="1">
      <alignment horizontal="center" vertical="center" wrapText="1"/>
      <protection/>
    </xf>
    <xf numFmtId="171" fontId="22" fillId="39" borderId="31" xfId="82" applyNumberFormat="1" applyFont="1" applyFill="1" applyBorder="1" applyAlignment="1">
      <alignment horizontal="center" vertical="center" wrapText="1"/>
      <protection/>
    </xf>
    <xf numFmtId="171" fontId="22" fillId="39" borderId="70" xfId="82" applyNumberFormat="1" applyFont="1" applyFill="1" applyBorder="1" applyAlignment="1">
      <alignment horizontal="center" vertical="center" wrapText="1"/>
      <protection/>
    </xf>
    <xf numFmtId="171" fontId="22" fillId="43" borderId="35" xfId="82" applyNumberFormat="1" applyFont="1" applyFill="1" applyBorder="1" applyAlignment="1">
      <alignment horizontal="center" vertical="center" wrapText="1"/>
      <protection/>
    </xf>
    <xf numFmtId="171" fontId="22" fillId="43" borderId="31" xfId="82" applyNumberFormat="1" applyFont="1" applyFill="1" applyBorder="1" applyAlignment="1">
      <alignment horizontal="center" vertical="center" wrapText="1"/>
      <protection/>
    </xf>
    <xf numFmtId="171" fontId="22" fillId="43" borderId="70" xfId="82" applyNumberFormat="1" applyFont="1" applyFill="1" applyBorder="1" applyAlignment="1">
      <alignment horizontal="center" vertical="center" wrapText="1"/>
      <protection/>
    </xf>
    <xf numFmtId="171" fontId="22" fillId="38" borderId="80" xfId="82" applyNumberFormat="1" applyFont="1" applyFill="1" applyBorder="1" applyAlignment="1">
      <alignment horizontal="center" vertical="center" wrapText="1"/>
      <protection/>
    </xf>
    <xf numFmtId="171" fontId="22" fillId="38" borderId="74" xfId="82" applyNumberFormat="1" applyFont="1" applyFill="1" applyBorder="1" applyAlignment="1">
      <alignment horizontal="center" vertical="center" wrapText="1"/>
      <protection/>
    </xf>
    <xf numFmtId="171" fontId="22" fillId="38" borderId="75" xfId="82" applyNumberFormat="1" applyFont="1" applyFill="1" applyBorder="1" applyAlignment="1">
      <alignment horizontal="center" vertical="center" wrapText="1"/>
      <protection/>
    </xf>
    <xf numFmtId="171" fontId="22" fillId="44" borderId="74" xfId="82" applyNumberFormat="1" applyFont="1" applyFill="1" applyBorder="1" applyAlignment="1">
      <alignment horizontal="center" vertical="center" wrapText="1"/>
      <protection/>
    </xf>
    <xf numFmtId="171" fontId="22" fillId="44" borderId="75" xfId="82" applyNumberFormat="1" applyFont="1" applyFill="1" applyBorder="1" applyAlignment="1">
      <alignment horizontal="center" vertical="center" wrapText="1"/>
      <protection/>
    </xf>
    <xf numFmtId="171" fontId="22" fillId="39" borderId="80" xfId="82" applyNumberFormat="1" applyFont="1" applyFill="1" applyBorder="1" applyAlignment="1">
      <alignment horizontal="center" vertical="center" wrapText="1"/>
      <protection/>
    </xf>
    <xf numFmtId="171" fontId="22" fillId="39" borderId="74" xfId="82" applyNumberFormat="1" applyFont="1" applyFill="1" applyBorder="1" applyAlignment="1">
      <alignment horizontal="center" vertical="center" wrapText="1"/>
      <protection/>
    </xf>
    <xf numFmtId="171" fontId="22" fillId="39" borderId="75" xfId="82" applyNumberFormat="1" applyFont="1" applyFill="1" applyBorder="1" applyAlignment="1">
      <alignment horizontal="center" vertical="center" wrapText="1"/>
      <protection/>
    </xf>
    <xf numFmtId="171" fontId="22" fillId="43" borderId="80" xfId="82" applyNumberFormat="1" applyFont="1" applyFill="1" applyBorder="1" applyAlignment="1">
      <alignment horizontal="center" vertical="center" wrapText="1"/>
      <protection/>
    </xf>
    <xf numFmtId="171" fontId="22" fillId="43" borderId="74" xfId="82" applyNumberFormat="1" applyFont="1" applyFill="1" applyBorder="1" applyAlignment="1">
      <alignment horizontal="center" vertical="center" wrapText="1"/>
      <protection/>
    </xf>
    <xf numFmtId="171" fontId="22" fillId="43" borderId="75" xfId="82" applyNumberFormat="1" applyFont="1" applyFill="1" applyBorder="1" applyAlignment="1">
      <alignment horizontal="center" vertical="center" wrapText="1"/>
      <protection/>
    </xf>
    <xf numFmtId="171" fontId="58" fillId="38" borderId="70" xfId="82" applyNumberFormat="1" applyFont="1" applyFill="1" applyBorder="1" applyAlignment="1">
      <alignment horizontal="center" vertical="center" wrapText="1"/>
      <protection/>
    </xf>
    <xf numFmtId="171" fontId="58" fillId="44" borderId="92" xfId="82" applyNumberFormat="1" applyFont="1" applyFill="1" applyBorder="1" applyAlignment="1">
      <alignment horizontal="center" vertical="center" wrapText="1"/>
      <protection/>
    </xf>
    <xf numFmtId="171" fontId="58" fillId="44" borderId="35" xfId="82" applyNumberFormat="1" applyFont="1" applyFill="1" applyBorder="1" applyAlignment="1">
      <alignment horizontal="center" vertical="center" wrapText="1"/>
      <protection/>
    </xf>
    <xf numFmtId="171" fontId="58" fillId="44" borderId="70" xfId="82" applyNumberFormat="1" applyFont="1" applyFill="1" applyBorder="1" applyAlignment="1">
      <alignment horizontal="center" vertical="center" wrapText="1"/>
      <protection/>
    </xf>
    <xf numFmtId="171" fontId="58" fillId="39" borderId="35" xfId="82" applyNumberFormat="1" applyFont="1" applyFill="1" applyBorder="1" applyAlignment="1">
      <alignment horizontal="center" vertical="center" wrapText="1"/>
      <protection/>
    </xf>
    <xf numFmtId="171" fontId="58" fillId="39" borderId="32" xfId="82" applyNumberFormat="1" applyFont="1" applyFill="1" applyBorder="1" applyAlignment="1">
      <alignment horizontal="center" vertical="center" wrapText="1"/>
      <protection/>
    </xf>
    <xf numFmtId="171" fontId="58" fillId="43" borderId="59" xfId="82" applyNumberFormat="1" applyFont="1" applyFill="1" applyBorder="1" applyAlignment="1">
      <alignment horizontal="center" vertical="center" wrapText="1"/>
      <protection/>
    </xf>
    <xf numFmtId="171" fontId="22" fillId="44" borderId="92" xfId="82" applyNumberFormat="1" applyFont="1" applyFill="1" applyBorder="1" applyAlignment="1">
      <alignment horizontal="center" vertical="center" wrapText="1"/>
      <protection/>
    </xf>
    <xf numFmtId="171" fontId="22" fillId="44" borderId="41" xfId="82" applyNumberFormat="1" applyFont="1" applyFill="1" applyBorder="1" applyAlignment="1">
      <alignment horizontal="center" vertical="center" wrapText="1"/>
      <protection/>
    </xf>
    <xf numFmtId="171" fontId="0" fillId="44" borderId="96" xfId="82" applyNumberFormat="1" applyFont="1" applyFill="1" applyBorder="1" applyAlignment="1">
      <alignment horizontal="center" vertical="center" wrapText="1"/>
      <protection/>
    </xf>
    <xf numFmtId="171" fontId="22" fillId="38" borderId="18" xfId="82" applyNumberFormat="1" applyFont="1" applyFill="1" applyBorder="1" applyAlignment="1">
      <alignment horizontal="center" vertical="center" wrapText="1"/>
      <protection/>
    </xf>
    <xf numFmtId="171" fontId="22" fillId="39" borderId="32" xfId="82" applyNumberFormat="1" applyFont="1" applyFill="1" applyBorder="1" applyAlignment="1">
      <alignment horizontal="center" vertical="center" wrapText="1"/>
      <protection/>
    </xf>
    <xf numFmtId="171" fontId="22" fillId="43" borderId="59" xfId="82" applyNumberFormat="1" applyFont="1" applyFill="1" applyBorder="1" applyAlignment="1">
      <alignment horizontal="center" vertical="center" wrapText="1"/>
      <protection/>
    </xf>
    <xf numFmtId="171" fontId="22" fillId="44" borderId="96" xfId="82" applyNumberFormat="1" applyFont="1" applyFill="1" applyBorder="1" applyAlignment="1">
      <alignment horizontal="center" vertical="center" wrapText="1"/>
      <protection/>
    </xf>
    <xf numFmtId="171" fontId="22" fillId="44" borderId="12" xfId="82" applyNumberFormat="1" applyFont="1" applyFill="1" applyBorder="1" applyAlignment="1">
      <alignment horizontal="center" vertical="center" wrapText="1"/>
      <protection/>
    </xf>
    <xf numFmtId="171" fontId="22" fillId="38" borderId="58" xfId="82" applyNumberFormat="1" applyFont="1" applyFill="1" applyBorder="1" applyAlignment="1">
      <alignment horizontal="center" vertical="center" wrapText="1"/>
      <protection/>
    </xf>
    <xf numFmtId="171" fontId="22" fillId="38" borderId="16" xfId="82" applyNumberFormat="1" applyFont="1" applyFill="1" applyBorder="1" applyAlignment="1">
      <alignment horizontal="center" vertical="center" wrapText="1"/>
      <protection/>
    </xf>
    <xf numFmtId="171" fontId="22" fillId="39" borderId="78" xfId="82" applyNumberFormat="1" applyFont="1" applyFill="1" applyBorder="1" applyAlignment="1">
      <alignment horizontal="center" vertical="center" wrapText="1"/>
      <protection/>
    </xf>
    <xf numFmtId="171" fontId="22" fillId="43" borderId="77" xfId="82" applyNumberFormat="1" applyFont="1" applyFill="1" applyBorder="1" applyAlignment="1">
      <alignment horizontal="center" vertical="center" wrapText="1"/>
      <protection/>
    </xf>
    <xf numFmtId="171" fontId="58" fillId="38" borderId="97" xfId="82" applyNumberFormat="1" applyFont="1" applyFill="1" applyBorder="1" applyAlignment="1">
      <alignment horizontal="center" vertical="center" wrapText="1"/>
      <protection/>
    </xf>
    <xf numFmtId="171" fontId="58" fillId="38" borderId="98" xfId="82" applyNumberFormat="1" applyFont="1" applyFill="1" applyBorder="1" applyAlignment="1">
      <alignment horizontal="center" vertical="center" wrapText="1"/>
      <protection/>
    </xf>
    <xf numFmtId="171" fontId="58" fillId="38" borderId="72" xfId="82" applyNumberFormat="1" applyFont="1" applyFill="1" applyBorder="1" applyAlignment="1">
      <alignment horizontal="center" vertical="center" wrapText="1"/>
      <protection/>
    </xf>
    <xf numFmtId="171" fontId="58" fillId="44" borderId="88" xfId="82" applyNumberFormat="1" applyFont="1" applyFill="1" applyBorder="1" applyAlignment="1">
      <alignment horizontal="center" vertical="center" wrapText="1"/>
      <protection/>
    </xf>
    <xf numFmtId="171" fontId="58" fillId="44" borderId="99" xfId="82" applyNumberFormat="1" applyFont="1" applyFill="1" applyBorder="1" applyAlignment="1">
      <alignment horizontal="center" vertical="center" wrapText="1"/>
      <protection/>
    </xf>
    <xf numFmtId="171" fontId="58" fillId="44" borderId="100" xfId="82" applyNumberFormat="1" applyFont="1" applyFill="1" applyBorder="1" applyAlignment="1">
      <alignment horizontal="center" vertical="center" wrapText="1"/>
      <protection/>
    </xf>
    <xf numFmtId="171" fontId="58" fillId="44" borderId="97" xfId="82" applyNumberFormat="1" applyFont="1" applyFill="1" applyBorder="1" applyAlignment="1">
      <alignment horizontal="center" vertical="center" wrapText="1"/>
      <protection/>
    </xf>
    <xf numFmtId="171" fontId="58" fillId="44" borderId="98" xfId="82" applyNumberFormat="1" applyFont="1" applyFill="1" applyBorder="1" applyAlignment="1">
      <alignment horizontal="center" vertical="center" wrapText="1"/>
      <protection/>
    </xf>
    <xf numFmtId="171" fontId="58" fillId="44" borderId="101" xfId="82" applyNumberFormat="1" applyFont="1" applyFill="1" applyBorder="1" applyAlignment="1">
      <alignment horizontal="center" vertical="center" wrapText="1"/>
      <protection/>
    </xf>
    <xf numFmtId="171" fontId="58" fillId="39" borderId="102" xfId="82" applyNumberFormat="1" applyFont="1" applyFill="1" applyBorder="1" applyAlignment="1">
      <alignment horizontal="center" vertical="center" wrapText="1"/>
      <protection/>
    </xf>
    <xf numFmtId="171" fontId="58" fillId="39" borderId="98" xfId="82" applyNumberFormat="1" applyFont="1" applyFill="1" applyBorder="1" applyAlignment="1">
      <alignment horizontal="center" vertical="center" wrapText="1"/>
      <protection/>
    </xf>
    <xf numFmtId="171" fontId="58" fillId="39" borderId="101" xfId="82" applyNumberFormat="1" applyFont="1" applyFill="1" applyBorder="1" applyAlignment="1">
      <alignment horizontal="center" vertical="center" wrapText="1"/>
      <protection/>
    </xf>
    <xf numFmtId="171" fontId="21" fillId="43" borderId="102" xfId="82" applyNumberFormat="1" applyFont="1" applyFill="1" applyBorder="1" applyAlignment="1">
      <alignment horizontal="center" vertical="center" wrapText="1"/>
      <protection/>
    </xf>
    <xf numFmtId="171" fontId="21" fillId="43" borderId="98" xfId="82" applyNumberFormat="1" applyFont="1" applyFill="1" applyBorder="1" applyAlignment="1">
      <alignment horizontal="center" vertical="center" wrapText="1"/>
      <protection/>
    </xf>
    <xf numFmtId="171" fontId="21" fillId="43" borderId="72" xfId="82" applyNumberFormat="1" applyFont="1" applyFill="1" applyBorder="1" applyAlignment="1">
      <alignment horizontal="center" vertical="center" wrapText="1"/>
      <protection/>
    </xf>
    <xf numFmtId="171" fontId="57" fillId="44" borderId="33" xfId="82" applyNumberFormat="1" applyFont="1" applyFill="1" applyBorder="1" applyAlignment="1">
      <alignment horizontal="center" vertical="center" wrapText="1"/>
      <protection/>
    </xf>
    <xf numFmtId="171" fontId="57" fillId="44" borderId="103" xfId="82" applyNumberFormat="1" applyFont="1" applyFill="1" applyBorder="1" applyAlignment="1">
      <alignment horizontal="center" vertical="center" wrapText="1"/>
      <protection/>
    </xf>
    <xf numFmtId="171" fontId="22" fillId="44" borderId="32" xfId="82" applyNumberFormat="1" applyFont="1" applyFill="1" applyBorder="1" applyAlignment="1">
      <alignment horizontal="center" vertical="center" wrapText="1"/>
      <protection/>
    </xf>
    <xf numFmtId="171" fontId="22" fillId="39" borderId="59" xfId="82" applyNumberFormat="1" applyFont="1" applyFill="1" applyBorder="1" applyAlignment="1">
      <alignment horizontal="center" vertical="center" wrapText="1"/>
      <protection/>
    </xf>
    <xf numFmtId="171" fontId="22" fillId="44" borderId="80" xfId="82" applyNumberFormat="1" applyFont="1" applyFill="1" applyBorder="1" applyAlignment="1">
      <alignment horizontal="center" vertical="center" wrapText="1"/>
      <protection/>
    </xf>
    <xf numFmtId="171" fontId="22" fillId="44" borderId="78" xfId="82" applyNumberFormat="1" applyFont="1" applyFill="1" applyBorder="1" applyAlignment="1">
      <alignment horizontal="center" vertical="center" wrapText="1"/>
      <protection/>
    </xf>
    <xf numFmtId="171" fontId="22" fillId="39" borderId="77" xfId="82" applyNumberFormat="1" applyFont="1" applyFill="1" applyBorder="1" applyAlignment="1">
      <alignment horizontal="center" vertical="center" wrapText="1"/>
      <protection/>
    </xf>
    <xf numFmtId="171" fontId="58" fillId="38" borderId="102" xfId="82" applyNumberFormat="1" applyFont="1" applyFill="1" applyBorder="1" applyAlignment="1">
      <alignment horizontal="center" vertical="center" wrapText="1"/>
      <protection/>
    </xf>
    <xf numFmtId="171" fontId="58" fillId="44" borderId="102" xfId="82" applyNumberFormat="1" applyFont="1" applyFill="1" applyBorder="1" applyAlignment="1">
      <alignment horizontal="center" vertical="center" wrapText="1"/>
      <protection/>
    </xf>
    <xf numFmtId="171" fontId="58" fillId="44" borderId="72" xfId="82" applyNumberFormat="1" applyFont="1" applyFill="1" applyBorder="1" applyAlignment="1">
      <alignment horizontal="center" vertical="center" wrapText="1"/>
      <protection/>
    </xf>
    <xf numFmtId="171" fontId="22" fillId="39" borderId="102" xfId="82" applyNumberFormat="1" applyFont="1" applyFill="1" applyBorder="1" applyAlignment="1">
      <alignment horizontal="center" vertical="center" wrapText="1"/>
      <protection/>
    </xf>
    <xf numFmtId="171" fontId="22" fillId="39" borderId="98" xfId="82" applyNumberFormat="1" applyFont="1" applyFill="1" applyBorder="1" applyAlignment="1">
      <alignment horizontal="center" vertical="center" wrapText="1"/>
      <protection/>
    </xf>
    <xf numFmtId="171" fontId="21" fillId="39" borderId="72" xfId="82" applyNumberFormat="1" applyFont="1" applyFill="1" applyBorder="1" applyAlignment="1">
      <alignment horizontal="center" vertical="center" wrapText="1"/>
      <protection/>
    </xf>
    <xf numFmtId="171" fontId="22" fillId="38" borderId="59" xfId="82" applyNumberFormat="1" applyFont="1" applyFill="1" applyBorder="1" applyAlignment="1">
      <alignment horizontal="center" vertical="center" wrapText="1"/>
      <protection/>
    </xf>
    <xf numFmtId="171" fontId="57" fillId="44" borderId="34" xfId="82" applyNumberFormat="1" applyFont="1" applyFill="1" applyBorder="1" applyAlignment="1">
      <alignment horizontal="center" vertical="center" wrapText="1"/>
      <protection/>
    </xf>
    <xf numFmtId="171" fontId="22" fillId="38" borderId="77" xfId="82" applyNumberFormat="1" applyFont="1" applyFill="1" applyBorder="1" applyAlignment="1">
      <alignment horizontal="center" vertical="center" wrapText="1"/>
      <protection/>
    </xf>
    <xf numFmtId="171" fontId="58" fillId="38" borderId="60" xfId="82" applyNumberFormat="1" applyFont="1" applyFill="1" applyBorder="1" applyAlignment="1">
      <alignment horizontal="center" vertical="center" wrapText="1"/>
      <protection/>
    </xf>
    <xf numFmtId="171" fontId="58" fillId="44" borderId="104" xfId="82" applyNumberFormat="1" applyFont="1" applyFill="1" applyBorder="1" applyAlignment="1">
      <alignment horizontal="center" vertical="center" wrapText="1"/>
      <protection/>
    </xf>
    <xf numFmtId="171" fontId="58" fillId="44" borderId="33" xfId="82" applyNumberFormat="1" applyFont="1" applyFill="1" applyBorder="1" applyAlignment="1">
      <alignment horizontal="center" vertical="center" wrapText="1"/>
      <protection/>
    </xf>
    <xf numFmtId="171" fontId="58" fillId="44" borderId="103" xfId="82" applyNumberFormat="1" applyFont="1" applyFill="1" applyBorder="1" applyAlignment="1">
      <alignment horizontal="center" vertical="center" wrapText="1"/>
      <protection/>
    </xf>
    <xf numFmtId="171" fontId="58" fillId="39" borderId="60" xfId="82" applyNumberFormat="1" applyFont="1" applyFill="1" applyBorder="1" applyAlignment="1">
      <alignment horizontal="center" vertical="center" wrapText="1"/>
      <protection/>
    </xf>
    <xf numFmtId="171" fontId="22" fillId="38" borderId="84" xfId="82" applyNumberFormat="1" applyFont="1" applyFill="1" applyBorder="1" applyAlignment="1">
      <alignment horizontal="center" vertical="center" wrapText="1"/>
      <protection/>
    </xf>
    <xf numFmtId="171" fontId="22" fillId="38" borderId="11" xfId="82" applyNumberFormat="1" applyFont="1" applyFill="1" applyBorder="1" applyAlignment="1">
      <alignment horizontal="center" vertical="center" wrapText="1"/>
      <protection/>
    </xf>
    <xf numFmtId="171" fontId="22" fillId="38" borderId="63" xfId="82" applyNumberFormat="1" applyFont="1" applyFill="1" applyBorder="1" applyAlignment="1">
      <alignment horizontal="center" vertical="center" wrapText="1"/>
      <protection/>
    </xf>
    <xf numFmtId="171" fontId="22" fillId="44" borderId="11" xfId="82" applyNumberFormat="1" applyFont="1" applyFill="1" applyBorder="1" applyAlignment="1">
      <alignment horizontal="center" vertical="center" wrapText="1"/>
      <protection/>
    </xf>
    <xf numFmtId="171" fontId="22" fillId="44" borderId="63" xfId="82" applyNumberFormat="1" applyFont="1" applyFill="1" applyBorder="1" applyAlignment="1">
      <alignment horizontal="center" vertical="center" wrapText="1"/>
      <protection/>
    </xf>
    <xf numFmtId="171" fontId="22" fillId="39" borderId="62" xfId="82" applyNumberFormat="1" applyFont="1" applyFill="1" applyBorder="1" applyAlignment="1">
      <alignment horizontal="center" vertical="center" wrapText="1"/>
      <protection/>
    </xf>
    <xf numFmtId="171" fontId="22" fillId="39" borderId="11" xfId="82" applyNumberFormat="1" applyFont="1" applyFill="1" applyBorder="1" applyAlignment="1">
      <alignment horizontal="center" vertical="center" wrapText="1"/>
      <protection/>
    </xf>
    <xf numFmtId="171" fontId="22" fillId="39" borderId="63" xfId="82" applyNumberFormat="1" applyFont="1" applyFill="1" applyBorder="1" applyAlignment="1">
      <alignment horizontal="center" vertical="center" wrapText="1"/>
      <protection/>
    </xf>
    <xf numFmtId="171" fontId="22" fillId="43" borderId="62" xfId="82" applyNumberFormat="1" applyFont="1" applyFill="1" applyBorder="1" applyAlignment="1">
      <alignment horizontal="center" vertical="center" wrapText="1"/>
      <protection/>
    </xf>
    <xf numFmtId="171" fontId="22" fillId="43" borderId="11" xfId="82" applyNumberFormat="1" applyFont="1" applyFill="1" applyBorder="1" applyAlignment="1">
      <alignment horizontal="center" vertical="center" wrapText="1"/>
      <protection/>
    </xf>
    <xf numFmtId="171" fontId="22" fillId="43" borderId="63" xfId="82" applyNumberFormat="1" applyFont="1" applyFill="1" applyBorder="1" applyAlignment="1">
      <alignment horizontal="center" vertical="center" wrapText="1"/>
      <protection/>
    </xf>
    <xf numFmtId="171" fontId="22" fillId="38" borderId="62" xfId="82" applyNumberFormat="1" applyFont="1" applyFill="1" applyBorder="1" applyAlignment="1">
      <alignment horizontal="center" vertical="center" wrapText="1"/>
      <protection/>
    </xf>
    <xf numFmtId="171" fontId="22" fillId="38" borderId="64" xfId="82" applyNumberFormat="1" applyFont="1" applyFill="1" applyBorder="1" applyAlignment="1">
      <alignment horizontal="center" vertical="center" wrapText="1"/>
      <protection/>
    </xf>
    <xf numFmtId="171" fontId="22" fillId="38" borderId="65" xfId="82" applyNumberFormat="1" applyFont="1" applyFill="1" applyBorder="1" applyAlignment="1">
      <alignment horizontal="center" vertical="center" wrapText="1"/>
      <protection/>
    </xf>
    <xf numFmtId="171" fontId="22" fillId="38" borderId="66" xfId="82" applyNumberFormat="1" applyFont="1" applyFill="1" applyBorder="1" applyAlignment="1">
      <alignment horizontal="center" vertical="center" wrapText="1"/>
      <protection/>
    </xf>
    <xf numFmtId="171" fontId="22" fillId="44" borderId="65" xfId="82" applyNumberFormat="1" applyFont="1" applyFill="1" applyBorder="1" applyAlignment="1">
      <alignment horizontal="center" vertical="center" wrapText="1"/>
      <protection/>
    </xf>
    <xf numFmtId="171" fontId="22" fillId="44" borderId="66" xfId="82" applyNumberFormat="1" applyFont="1" applyFill="1" applyBorder="1" applyAlignment="1">
      <alignment horizontal="center" vertical="center" wrapText="1"/>
      <protection/>
    </xf>
    <xf numFmtId="171" fontId="22" fillId="39" borderId="64" xfId="82" applyNumberFormat="1" applyFont="1" applyFill="1" applyBorder="1" applyAlignment="1">
      <alignment horizontal="center" vertical="center" wrapText="1"/>
      <protection/>
    </xf>
    <xf numFmtId="171" fontId="22" fillId="39" borderId="65" xfId="82" applyNumberFormat="1" applyFont="1" applyFill="1" applyBorder="1" applyAlignment="1">
      <alignment horizontal="center" vertical="center" wrapText="1"/>
      <protection/>
    </xf>
    <xf numFmtId="171" fontId="22" fillId="39" borderId="66" xfId="82" applyNumberFormat="1" applyFont="1" applyFill="1" applyBorder="1" applyAlignment="1">
      <alignment horizontal="center" vertical="center" wrapText="1"/>
      <protection/>
    </xf>
    <xf numFmtId="171" fontId="22" fillId="43" borderId="64" xfId="82" applyNumberFormat="1" applyFont="1" applyFill="1" applyBorder="1" applyAlignment="1">
      <alignment horizontal="center" vertical="center" wrapText="1"/>
      <protection/>
    </xf>
    <xf numFmtId="171" fontId="22" fillId="43" borderId="65" xfId="82" applyNumberFormat="1" applyFont="1" applyFill="1" applyBorder="1" applyAlignment="1">
      <alignment horizontal="center" vertical="center" wrapText="1"/>
      <protection/>
    </xf>
    <xf numFmtId="171" fontId="22" fillId="43" borderId="66" xfId="82" applyNumberFormat="1" applyFont="1" applyFill="1" applyBorder="1" applyAlignment="1">
      <alignment horizontal="center" vertical="center" wrapText="1"/>
      <protection/>
    </xf>
    <xf numFmtId="171" fontId="58" fillId="38" borderId="104" xfId="82" applyNumberFormat="1" applyFont="1" applyFill="1" applyBorder="1" applyAlignment="1">
      <alignment horizontal="center" vertical="center" wrapText="1"/>
      <protection/>
    </xf>
    <xf numFmtId="171" fontId="58" fillId="38" borderId="61" xfId="82" applyNumberFormat="1" applyFont="1" applyFill="1" applyBorder="1" applyAlignment="1">
      <alignment horizontal="center" vertical="center" wrapText="1"/>
      <protection/>
    </xf>
    <xf numFmtId="171" fontId="58" fillId="44" borderId="61" xfId="82" applyNumberFormat="1" applyFont="1" applyFill="1" applyBorder="1" applyAlignment="1">
      <alignment horizontal="center" vertical="center" wrapText="1"/>
      <protection/>
    </xf>
    <xf numFmtId="171" fontId="58" fillId="39" borderId="61" xfId="82" applyNumberFormat="1" applyFont="1" applyFill="1" applyBorder="1" applyAlignment="1">
      <alignment horizontal="center" vertical="center" wrapText="1"/>
      <protection/>
    </xf>
    <xf numFmtId="171" fontId="58" fillId="43" borderId="104" xfId="82" applyNumberFormat="1" applyFont="1" applyFill="1" applyBorder="1" applyAlignment="1">
      <alignment horizontal="center" vertical="center" wrapText="1"/>
      <protection/>
    </xf>
    <xf numFmtId="171" fontId="58" fillId="43" borderId="34" xfId="82" applyNumberFormat="1" applyFont="1" applyFill="1" applyBorder="1" applyAlignment="1">
      <alignment horizontal="center" vertical="center" wrapText="1"/>
      <protection/>
    </xf>
    <xf numFmtId="171" fontId="58" fillId="43" borderId="61" xfId="82" applyNumberFormat="1" applyFont="1" applyFill="1" applyBorder="1" applyAlignment="1">
      <alignment horizontal="center" vertical="center" wrapText="1"/>
      <protection/>
    </xf>
    <xf numFmtId="171" fontId="22" fillId="44" borderId="105" xfId="82" applyNumberFormat="1" applyFont="1" applyFill="1" applyBorder="1" applyAlignment="1">
      <alignment horizontal="center" vertical="center" wrapText="1"/>
      <protection/>
    </xf>
    <xf numFmtId="171" fontId="22" fillId="39" borderId="43" xfId="82" applyNumberFormat="1" applyFont="1" applyFill="1" applyBorder="1" applyAlignment="1">
      <alignment horizontal="center" vertical="center" wrapText="1"/>
      <protection/>
    </xf>
    <xf numFmtId="171" fontId="22" fillId="39" borderId="47" xfId="82" applyNumberFormat="1" applyFont="1" applyFill="1" applyBorder="1" applyAlignment="1">
      <alignment horizontal="center" vertical="center" wrapText="1"/>
      <protection/>
    </xf>
    <xf numFmtId="171" fontId="22" fillId="39" borderId="105" xfId="82" applyNumberFormat="1" applyFont="1" applyFill="1" applyBorder="1" applyAlignment="1">
      <alignment horizontal="center" vertical="center" wrapText="1"/>
      <protection/>
    </xf>
    <xf numFmtId="171" fontId="22" fillId="43" borderId="47" xfId="82" applyNumberFormat="1" applyFont="1" applyFill="1" applyBorder="1" applyAlignment="1">
      <alignment horizontal="center" vertical="center" wrapText="1"/>
      <protection/>
    </xf>
    <xf numFmtId="171" fontId="22" fillId="44" borderId="62" xfId="82" applyNumberFormat="1" applyFont="1" applyFill="1" applyBorder="1" applyAlignment="1">
      <alignment horizontal="center" vertical="center" wrapText="1"/>
      <protection/>
    </xf>
    <xf numFmtId="171" fontId="22" fillId="44" borderId="13" xfId="82" applyNumberFormat="1" applyFont="1" applyFill="1" applyBorder="1" applyAlignment="1">
      <alignment horizontal="center" vertical="center" wrapText="1"/>
      <protection/>
    </xf>
    <xf numFmtId="171" fontId="22" fillId="38" borderId="106" xfId="82" applyNumberFormat="1" applyFont="1" applyFill="1" applyBorder="1" applyAlignment="1">
      <alignment horizontal="center" vertical="center" wrapText="1"/>
      <protection/>
    </xf>
    <xf numFmtId="171" fontId="22" fillId="38" borderId="13" xfId="82" applyNumberFormat="1" applyFont="1" applyFill="1" applyBorder="1" applyAlignment="1">
      <alignment horizontal="center" vertical="center" wrapText="1"/>
      <protection/>
    </xf>
    <xf numFmtId="171" fontId="22" fillId="44" borderId="106" xfId="82" applyNumberFormat="1" applyFont="1" applyFill="1" applyBorder="1" applyAlignment="1">
      <alignment horizontal="center" vertical="center" wrapText="1"/>
      <protection/>
    </xf>
    <xf numFmtId="171" fontId="22" fillId="44" borderId="95" xfId="82" applyNumberFormat="1" applyFont="1" applyFill="1" applyBorder="1" applyAlignment="1">
      <alignment horizontal="center" vertical="center" wrapText="1"/>
      <protection/>
    </xf>
    <xf numFmtId="171" fontId="22" fillId="39" borderId="73" xfId="82" applyNumberFormat="1" applyFont="1" applyFill="1" applyBorder="1" applyAlignment="1">
      <alignment horizontal="center" vertical="center" wrapText="1"/>
      <protection/>
    </xf>
    <xf numFmtId="171" fontId="22" fillId="43" borderId="73" xfId="82" applyNumberFormat="1" applyFont="1" applyFill="1" applyBorder="1" applyAlignment="1">
      <alignment horizontal="center" vertical="center" wrapText="1"/>
      <protection/>
    </xf>
    <xf numFmtId="171" fontId="22" fillId="40" borderId="59" xfId="82" applyNumberFormat="1" applyFont="1" applyFill="1" applyBorder="1" applyAlignment="1">
      <alignment horizontal="center" vertical="center" wrapText="1"/>
      <protection/>
    </xf>
    <xf numFmtId="171" fontId="22" fillId="40" borderId="31" xfId="82" applyNumberFormat="1" applyFont="1" applyFill="1" applyBorder="1" applyAlignment="1">
      <alignment horizontal="center" vertical="center" wrapText="1"/>
      <protection/>
    </xf>
    <xf numFmtId="171" fontId="22" fillId="40" borderId="70" xfId="82" applyNumberFormat="1" applyFont="1" applyFill="1" applyBorder="1" applyAlignment="1">
      <alignment horizontal="center" vertical="center" wrapText="1"/>
      <protection/>
    </xf>
    <xf numFmtId="171" fontId="22" fillId="40" borderId="95" xfId="82" applyNumberFormat="1" applyFont="1" applyFill="1" applyBorder="1" applyAlignment="1">
      <alignment horizontal="center" vertical="center" wrapText="1"/>
      <protection/>
    </xf>
    <xf numFmtId="171" fontId="22" fillId="40" borderId="74" xfId="82" applyNumberFormat="1" applyFont="1" applyFill="1" applyBorder="1" applyAlignment="1">
      <alignment horizontal="center" vertical="center" wrapText="1"/>
      <protection/>
    </xf>
    <xf numFmtId="171" fontId="22" fillId="40" borderId="75" xfId="82" applyNumberFormat="1" applyFont="1" applyFill="1" applyBorder="1" applyAlignment="1">
      <alignment horizontal="center" vertical="center" wrapText="1"/>
      <protection/>
    </xf>
    <xf numFmtId="171" fontId="22" fillId="38" borderId="32" xfId="82" applyNumberFormat="1" applyFont="1" applyFill="1" applyBorder="1" applyAlignment="1">
      <alignment horizontal="center" vertical="center" wrapText="1"/>
      <protection/>
    </xf>
    <xf numFmtId="171" fontId="22" fillId="40" borderId="32" xfId="82" applyNumberFormat="1" applyFont="1" applyFill="1" applyBorder="1" applyAlignment="1">
      <alignment horizontal="center" vertical="center" wrapText="1"/>
      <protection/>
    </xf>
    <xf numFmtId="171" fontId="22" fillId="39" borderId="107" xfId="82" applyNumberFormat="1" applyFont="1" applyFill="1" applyBorder="1" applyAlignment="1">
      <alignment horizontal="center" vertical="center" wrapText="1"/>
      <protection/>
    </xf>
    <xf numFmtId="171" fontId="22" fillId="39" borderId="108" xfId="82" applyNumberFormat="1" applyFont="1" applyFill="1" applyBorder="1" applyAlignment="1">
      <alignment horizontal="center" vertical="center" wrapText="1"/>
      <protection/>
    </xf>
    <xf numFmtId="171" fontId="22" fillId="38" borderId="78" xfId="82" applyNumberFormat="1" applyFont="1" applyFill="1" applyBorder="1" applyAlignment="1">
      <alignment horizontal="center" vertical="center" wrapText="1"/>
      <protection/>
    </xf>
    <xf numFmtId="171" fontId="22" fillId="40" borderId="78" xfId="82" applyNumberFormat="1" applyFont="1" applyFill="1" applyBorder="1" applyAlignment="1">
      <alignment horizontal="center" vertical="center" wrapText="1"/>
      <protection/>
    </xf>
    <xf numFmtId="171" fontId="22" fillId="39" borderId="109" xfId="82" applyNumberFormat="1" applyFont="1" applyFill="1" applyBorder="1" applyAlignment="1">
      <alignment horizontal="center" vertical="center" wrapText="1"/>
      <protection/>
    </xf>
    <xf numFmtId="171" fontId="22" fillId="39" borderId="110" xfId="82" applyNumberFormat="1" applyFont="1" applyFill="1" applyBorder="1" applyAlignment="1">
      <alignment horizontal="center" vertical="center" wrapText="1"/>
      <protection/>
    </xf>
    <xf numFmtId="171" fontId="22" fillId="44" borderId="77" xfId="82" applyNumberFormat="1" applyFont="1" applyFill="1" applyBorder="1" applyAlignment="1">
      <alignment horizontal="center" vertical="center" wrapText="1"/>
      <protection/>
    </xf>
    <xf numFmtId="171" fontId="25" fillId="44" borderId="77" xfId="82" applyNumberFormat="1" applyFont="1" applyFill="1" applyBorder="1" applyAlignment="1">
      <alignment horizontal="center" vertical="center" wrapText="1"/>
      <protection/>
    </xf>
    <xf numFmtId="171" fontId="25" fillId="39" borderId="111" xfId="82" applyNumberFormat="1" applyFont="1" applyFill="1" applyBorder="1" applyAlignment="1">
      <alignment horizontal="center" vertical="center" wrapText="1"/>
      <protection/>
    </xf>
    <xf numFmtId="171" fontId="22" fillId="44" borderId="112" xfId="82" applyNumberFormat="1" applyFont="1" applyFill="1" applyBorder="1" applyAlignment="1">
      <alignment horizontal="center" vertical="center" wrapText="1"/>
      <protection/>
    </xf>
    <xf numFmtId="171" fontId="22" fillId="44" borderId="113" xfId="82" applyNumberFormat="1" applyFont="1" applyFill="1" applyBorder="1" applyAlignment="1">
      <alignment horizontal="center" vertical="center" wrapText="1"/>
      <protection/>
    </xf>
    <xf numFmtId="171" fontId="22" fillId="44" borderId="114" xfId="82" applyNumberFormat="1" applyFont="1" applyFill="1" applyBorder="1" applyAlignment="1">
      <alignment horizontal="center" vertical="center" wrapText="1"/>
      <protection/>
    </xf>
    <xf numFmtId="171" fontId="57" fillId="44" borderId="115" xfId="82" applyNumberFormat="1" applyFont="1" applyFill="1" applyBorder="1" applyAlignment="1">
      <alignment horizontal="center" vertical="center" wrapText="1"/>
      <protection/>
    </xf>
    <xf numFmtId="171" fontId="57" fillId="44" borderId="116" xfId="82" applyNumberFormat="1" applyFont="1" applyFill="1" applyBorder="1" applyAlignment="1">
      <alignment horizontal="center" vertical="center" wrapText="1"/>
      <protection/>
    </xf>
    <xf numFmtId="171" fontId="57" fillId="44" borderId="117" xfId="82" applyNumberFormat="1" applyFont="1" applyFill="1" applyBorder="1" applyAlignment="1">
      <alignment horizontal="center" vertical="center" wrapText="1"/>
      <protection/>
    </xf>
    <xf numFmtId="171" fontId="57" fillId="44" borderId="118" xfId="82" applyNumberFormat="1" applyFont="1" applyFill="1" applyBorder="1" applyAlignment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25" fillId="36" borderId="68" xfId="35" applyFont="1" applyFill="1" applyBorder="1" applyAlignment="1">
      <alignment horizontal="left" vertical="center" wrapText="1"/>
      <protection/>
    </xf>
    <xf numFmtId="171" fontId="22" fillId="36" borderId="62" xfId="82" applyNumberFormat="1" applyFont="1" applyFill="1" applyBorder="1" applyAlignment="1">
      <alignment horizontal="center" vertical="center" wrapText="1"/>
      <protection/>
    </xf>
    <xf numFmtId="171" fontId="22" fillId="36" borderId="11" xfId="82" applyNumberFormat="1" applyFont="1" applyFill="1" applyBorder="1" applyAlignment="1">
      <alignment horizontal="center" vertical="center" wrapText="1"/>
      <protection/>
    </xf>
    <xf numFmtId="171" fontId="22" fillId="36" borderId="63" xfId="82" applyNumberFormat="1" applyFont="1" applyFill="1" applyBorder="1" applyAlignment="1">
      <alignment horizontal="center" vertical="center" wrapText="1"/>
      <protection/>
    </xf>
    <xf numFmtId="165" fontId="0" fillId="0" borderId="0" xfId="82" applyFill="1" applyAlignment="1">
      <alignment/>
      <protection/>
    </xf>
    <xf numFmtId="165" fontId="0" fillId="45" borderId="0" xfId="82" applyFill="1" applyAlignment="1">
      <alignment/>
      <protection/>
    </xf>
    <xf numFmtId="165" fontId="25" fillId="36" borderId="67" xfId="35" applyFont="1" applyFill="1" applyBorder="1" applyAlignment="1">
      <alignment horizontal="left" vertical="center" wrapText="1"/>
      <protection/>
    </xf>
    <xf numFmtId="171" fontId="25" fillId="36" borderId="35" xfId="82" applyNumberFormat="1" applyFont="1" applyFill="1" applyBorder="1" applyAlignment="1">
      <alignment horizontal="center" vertical="center" wrapText="1"/>
      <protection/>
    </xf>
    <xf numFmtId="171" fontId="25" fillId="36" borderId="31" xfId="82" applyNumberFormat="1" applyFont="1" applyFill="1" applyBorder="1" applyAlignment="1">
      <alignment horizontal="center" vertical="center" wrapText="1"/>
      <protection/>
    </xf>
    <xf numFmtId="171" fontId="25" fillId="36" borderId="70" xfId="82" applyNumberFormat="1" applyFont="1" applyFill="1" applyBorder="1" applyAlignment="1">
      <alignment horizontal="center" vertical="center" wrapText="1"/>
      <protection/>
    </xf>
    <xf numFmtId="165" fontId="0" fillId="36" borderId="0" xfId="82" applyFont="1" applyFill="1">
      <alignment/>
      <protection/>
    </xf>
    <xf numFmtId="165" fontId="26" fillId="0" borderId="0" xfId="35" applyFont="1" applyFill="1" applyBorder="1" applyAlignment="1">
      <alignment horizontal="center"/>
      <protection/>
    </xf>
    <xf numFmtId="165" fontId="0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1" fillId="34" borderId="18" xfId="35" applyFont="1" applyFill="1" applyBorder="1" applyAlignment="1">
      <alignment horizontal="center"/>
      <protection/>
    </xf>
    <xf numFmtId="165" fontId="31" fillId="34" borderId="39" xfId="35" applyFont="1" applyFill="1" applyBorder="1" applyAlignment="1">
      <alignment horizontal="center"/>
      <protection/>
    </xf>
    <xf numFmtId="165" fontId="31" fillId="34" borderId="93" xfId="35" applyFont="1" applyFill="1" applyBorder="1" applyAlignment="1">
      <alignment horizontal="center"/>
      <protection/>
    </xf>
    <xf numFmtId="165" fontId="21" fillId="34" borderId="55" xfId="35" applyFont="1" applyFill="1" applyBorder="1" applyAlignment="1">
      <alignment horizontal="center" vertical="top"/>
      <protection/>
    </xf>
    <xf numFmtId="165" fontId="21" fillId="34" borderId="119" xfId="35" applyFont="1" applyFill="1" applyBorder="1" applyAlignment="1">
      <alignment horizontal="center" vertical="top"/>
      <protection/>
    </xf>
    <xf numFmtId="165" fontId="21" fillId="34" borderId="38" xfId="35" applyFont="1" applyFill="1" applyBorder="1" applyAlignment="1">
      <alignment horizontal="center" vertical="top"/>
      <protection/>
    </xf>
    <xf numFmtId="165" fontId="31" fillId="34" borderId="31" xfId="35" applyFont="1" applyFill="1" applyBorder="1" applyAlignment="1">
      <alignment horizontal="center" vertical="center" wrapText="1" shrinkToFit="1"/>
      <protection/>
    </xf>
    <xf numFmtId="49" fontId="21" fillId="34" borderId="32" xfId="35" applyNumberFormat="1" applyFont="1" applyFill="1" applyBorder="1" applyAlignment="1">
      <alignment horizontal="center" vertical="center" wrapText="1"/>
      <protection/>
    </xf>
    <xf numFmtId="49" fontId="21" fillId="34" borderId="58" xfId="35" applyNumberFormat="1" applyFont="1" applyFill="1" applyBorder="1" applyAlignment="1">
      <alignment horizontal="center" vertical="center" wrapText="1"/>
      <protection/>
    </xf>
    <xf numFmtId="49" fontId="21" fillId="34" borderId="35" xfId="35" applyNumberFormat="1" applyFont="1" applyFill="1" applyBorder="1" applyAlignment="1">
      <alignment horizontal="center" vertical="center" wrapText="1"/>
      <protection/>
    </xf>
    <xf numFmtId="165" fontId="26" fillId="34" borderId="16" xfId="35" applyFont="1" applyFill="1" applyBorder="1" applyAlignment="1">
      <alignment horizontal="center" vertical="center" wrapText="1"/>
      <protection/>
    </xf>
    <xf numFmtId="165" fontId="26" fillId="34" borderId="15" xfId="35" applyFont="1" applyFill="1" applyBorder="1" applyAlignment="1">
      <alignment horizontal="center" vertical="center" wrapText="1"/>
      <protection/>
    </xf>
    <xf numFmtId="49" fontId="26" fillId="34" borderId="58" xfId="35" applyNumberFormat="1" applyFont="1" applyFill="1" applyBorder="1" applyAlignment="1">
      <alignment horizontal="center" vertical="center" wrapText="1"/>
      <protection/>
    </xf>
    <xf numFmtId="49" fontId="26" fillId="34" borderId="35" xfId="35" applyNumberFormat="1" applyFont="1" applyFill="1" applyBorder="1" applyAlignment="1">
      <alignment horizontal="center" vertical="center" wrapText="1"/>
      <protection/>
    </xf>
    <xf numFmtId="49" fontId="26" fillId="34" borderId="31" xfId="35" applyNumberFormat="1" applyFont="1" applyFill="1" applyBorder="1" applyAlignment="1">
      <alignment horizontal="center" vertical="center" wrapText="1"/>
      <protection/>
    </xf>
    <xf numFmtId="165" fontId="26" fillId="0" borderId="0" xfId="33" applyFont="1" applyBorder="1" applyAlignment="1">
      <alignment horizontal="left" wrapText="1"/>
      <protection/>
    </xf>
    <xf numFmtId="165" fontId="26" fillId="34" borderId="16" xfId="0" applyFont="1" applyFill="1" applyBorder="1" applyAlignment="1">
      <alignment horizontal="center" vertical="center" wrapText="1"/>
    </xf>
    <xf numFmtId="165" fontId="26" fillId="34" borderId="10" xfId="0" applyFont="1" applyFill="1" applyBorder="1" applyAlignment="1">
      <alignment horizontal="center" vertical="center" wrapText="1"/>
    </xf>
    <xf numFmtId="165" fontId="26" fillId="34" borderId="15" xfId="0" applyFont="1" applyFill="1" applyBorder="1" applyAlignment="1">
      <alignment horizontal="center" vertical="center" wrapText="1"/>
    </xf>
    <xf numFmtId="165" fontId="21" fillId="34" borderId="18" xfId="0" applyFont="1" applyFill="1" applyBorder="1" applyAlignment="1">
      <alignment horizontal="center" wrapText="1"/>
    </xf>
    <xf numFmtId="165" fontId="21" fillId="34" borderId="39" xfId="0" applyFont="1" applyFill="1" applyBorder="1" applyAlignment="1">
      <alignment horizontal="center" wrapText="1"/>
    </xf>
    <xf numFmtId="165" fontId="21" fillId="34" borderId="93" xfId="0" applyFont="1" applyFill="1" applyBorder="1" applyAlignment="1">
      <alignment horizontal="center" wrapText="1"/>
    </xf>
    <xf numFmtId="165" fontId="26" fillId="34" borderId="31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165" fontId="26" fillId="34" borderId="55" xfId="0" applyFont="1" applyFill="1" applyBorder="1" applyAlignment="1">
      <alignment horizontal="center" vertical="top" wrapText="1"/>
    </xf>
    <xf numFmtId="165" fontId="26" fillId="34" borderId="119" xfId="0" applyFont="1" applyFill="1" applyBorder="1" applyAlignment="1">
      <alignment horizontal="center" vertical="top" wrapText="1"/>
    </xf>
    <xf numFmtId="165" fontId="26" fillId="34" borderId="38" xfId="0" applyFont="1" applyFill="1" applyBorder="1" applyAlignment="1">
      <alignment horizontal="center" vertical="top" wrapText="1"/>
    </xf>
    <xf numFmtId="165" fontId="26" fillId="34" borderId="32" xfId="0" applyFont="1" applyFill="1" applyBorder="1" applyAlignment="1">
      <alignment horizontal="center" vertical="center" wrapText="1"/>
    </xf>
    <xf numFmtId="165" fontId="26" fillId="34" borderId="58" xfId="0" applyFont="1" applyFill="1" applyBorder="1" applyAlignment="1">
      <alignment horizontal="center" vertical="center" wrapText="1"/>
    </xf>
    <xf numFmtId="165" fontId="26" fillId="34" borderId="35" xfId="0" applyFont="1" applyFill="1" applyBorder="1" applyAlignment="1">
      <alignment horizontal="center" vertical="center" wrapText="1"/>
    </xf>
    <xf numFmtId="165" fontId="25" fillId="0" borderId="0" xfId="35" applyFont="1" applyFill="1" applyBorder="1" applyAlignment="1">
      <alignment horizontal="left" wrapText="1"/>
      <protection/>
    </xf>
    <xf numFmtId="165" fontId="23" fillId="34" borderId="18" xfId="82" applyFont="1" applyFill="1" applyBorder="1" applyAlignment="1">
      <alignment horizontal="center"/>
      <protection/>
    </xf>
    <xf numFmtId="165" fontId="23" fillId="34" borderId="39" xfId="82" applyFont="1" applyFill="1" applyBorder="1" applyAlignment="1">
      <alignment horizontal="center"/>
      <protection/>
    </xf>
    <xf numFmtId="165" fontId="23" fillId="34" borderId="93" xfId="82" applyFont="1" applyFill="1" applyBorder="1" applyAlignment="1">
      <alignment horizontal="center"/>
      <protection/>
    </xf>
    <xf numFmtId="165" fontId="30" fillId="34" borderId="55" xfId="82" applyFont="1" applyFill="1" applyBorder="1" applyAlignment="1">
      <alignment horizontal="center" vertical="center" wrapText="1"/>
      <protection/>
    </xf>
    <xf numFmtId="165" fontId="30" fillId="34" borderId="119" xfId="82" applyFont="1" applyFill="1" applyBorder="1" applyAlignment="1">
      <alignment horizontal="center" vertical="center" wrapText="1"/>
      <protection/>
    </xf>
    <xf numFmtId="165" fontId="30" fillId="34" borderId="38" xfId="82" applyFont="1" applyFill="1" applyBorder="1" applyAlignment="1">
      <alignment horizontal="center" vertical="center" wrapText="1"/>
      <protection/>
    </xf>
    <xf numFmtId="165" fontId="29" fillId="34" borderId="16" xfId="82" applyFont="1" applyFill="1" applyBorder="1" applyAlignment="1">
      <alignment horizontal="center" vertical="center" wrapText="1"/>
      <protection/>
    </xf>
    <xf numFmtId="165" fontId="29" fillId="34" borderId="15" xfId="82" applyFont="1" applyFill="1" applyBorder="1" applyAlignment="1">
      <alignment horizontal="center" vertical="center" wrapText="1"/>
      <protection/>
    </xf>
    <xf numFmtId="165" fontId="0" fillId="0" borderId="0" xfId="82" applyAlignment="1">
      <alignment horizontal="center"/>
      <protection/>
    </xf>
    <xf numFmtId="165" fontId="0" fillId="45" borderId="0" xfId="82" applyFill="1" applyAlignment="1">
      <alignment horizontal="center"/>
      <protection/>
    </xf>
    <xf numFmtId="165" fontId="0" fillId="0" borderId="0" xfId="82" applyFill="1" applyAlignment="1">
      <alignment horizontal="center"/>
      <protection/>
    </xf>
    <xf numFmtId="165" fontId="40" fillId="44" borderId="102" xfId="82" applyFont="1" applyFill="1" applyBorder="1" applyAlignment="1">
      <alignment horizontal="center" vertical="center" wrapText="1"/>
      <protection/>
    </xf>
    <xf numFmtId="165" fontId="40" fillId="44" borderId="59" xfId="82" applyFont="1" applyFill="1" applyBorder="1" applyAlignment="1">
      <alignment horizontal="center" vertical="center" wrapText="1"/>
      <protection/>
    </xf>
    <xf numFmtId="165" fontId="40" fillId="41" borderId="94" xfId="82" applyFont="1" applyFill="1" applyBorder="1" applyAlignment="1">
      <alignment horizontal="center" vertical="center" wrapText="1"/>
      <protection/>
    </xf>
    <xf numFmtId="165" fontId="40" fillId="41" borderId="67" xfId="82" applyFont="1" applyFill="1" applyBorder="1" applyAlignment="1">
      <alignment horizontal="center" vertical="center" wrapText="1"/>
      <protection/>
    </xf>
    <xf numFmtId="165" fontId="40" fillId="41" borderId="120" xfId="82" applyFont="1" applyFill="1" applyBorder="1" applyAlignment="1">
      <alignment horizontal="center" vertical="center" wrapText="1"/>
      <protection/>
    </xf>
    <xf numFmtId="165" fontId="40" fillId="41" borderId="121" xfId="82" applyFont="1" applyFill="1" applyBorder="1" applyAlignment="1">
      <alignment horizontal="center" vertical="center" wrapText="1"/>
      <protection/>
    </xf>
    <xf numFmtId="165" fontId="40" fillId="41" borderId="122" xfId="82" applyFont="1" applyFill="1" applyBorder="1" applyAlignment="1">
      <alignment horizontal="center" vertical="center" wrapText="1"/>
      <protection/>
    </xf>
    <xf numFmtId="165" fontId="40" fillId="41" borderId="123" xfId="82" applyFont="1" applyFill="1" applyBorder="1" applyAlignment="1">
      <alignment horizontal="center" vertical="center" wrapText="1"/>
      <protection/>
    </xf>
    <xf numFmtId="165" fontId="59" fillId="41" borderId="32" xfId="82" applyFont="1" applyFill="1" applyBorder="1" applyAlignment="1">
      <alignment horizontal="center" vertical="center" wrapText="1"/>
      <protection/>
    </xf>
    <xf numFmtId="165" fontId="59" fillId="41" borderId="58" xfId="82" applyFont="1" applyFill="1" applyBorder="1" applyAlignment="1">
      <alignment horizontal="center" vertical="center" wrapText="1"/>
      <protection/>
    </xf>
    <xf numFmtId="165" fontId="59" fillId="41" borderId="35" xfId="82" applyFont="1" applyFill="1" applyBorder="1" applyAlignment="1">
      <alignment horizontal="center" vertical="center" wrapText="1"/>
      <protection/>
    </xf>
    <xf numFmtId="165" fontId="40" fillId="39" borderId="97" xfId="82" applyFont="1" applyFill="1" applyBorder="1" applyAlignment="1">
      <alignment horizontal="center" vertical="center" wrapText="1"/>
      <protection/>
    </xf>
    <xf numFmtId="165" fontId="40" fillId="39" borderId="98" xfId="82" applyFont="1" applyFill="1" applyBorder="1" applyAlignment="1">
      <alignment horizontal="center" vertical="center" wrapText="1"/>
      <protection/>
    </xf>
    <xf numFmtId="165" fontId="40" fillId="39" borderId="101" xfId="82" applyFont="1" applyFill="1" applyBorder="1" applyAlignment="1">
      <alignment horizontal="center" vertical="center" wrapText="1"/>
      <protection/>
    </xf>
    <xf numFmtId="165" fontId="40" fillId="39" borderId="32" xfId="82" applyFont="1" applyFill="1" applyBorder="1" applyAlignment="1">
      <alignment horizontal="center" vertical="center" wrapText="1"/>
      <protection/>
    </xf>
    <xf numFmtId="165" fontId="40" fillId="43" borderId="72" xfId="82" applyFont="1" applyFill="1" applyBorder="1" applyAlignment="1">
      <alignment horizontal="center" vertical="center" wrapText="1"/>
      <protection/>
    </xf>
    <xf numFmtId="165" fontId="40" fillId="43" borderId="70" xfId="82" applyFont="1" applyFill="1" applyBorder="1" applyAlignment="1">
      <alignment horizontal="center" vertical="center" wrapText="1"/>
      <protection/>
    </xf>
    <xf numFmtId="165" fontId="57" fillId="0" borderId="82" xfId="35" applyFont="1" applyFill="1" applyBorder="1" applyAlignment="1" quotePrefix="1">
      <alignment horizontal="left" vertical="center" wrapText="1"/>
      <protection/>
    </xf>
    <xf numFmtId="165" fontId="57" fillId="0" borderId="124" xfId="35" applyFont="1" applyFill="1" applyBorder="1" applyAlignment="1" quotePrefix="1">
      <alignment horizontal="left" vertical="center" wrapText="1"/>
      <protection/>
    </xf>
    <xf numFmtId="165" fontId="57" fillId="0" borderId="125" xfId="35" applyFont="1" applyFill="1" applyBorder="1" applyAlignment="1" quotePrefix="1">
      <alignment horizontal="left" vertical="center" wrapText="1"/>
      <protection/>
    </xf>
    <xf numFmtId="165" fontId="60" fillId="41" borderId="18" xfId="82" applyFont="1" applyFill="1" applyBorder="1" applyAlignment="1">
      <alignment horizontal="center" vertical="center"/>
      <protection/>
    </xf>
    <xf numFmtId="165" fontId="60" fillId="41" borderId="39" xfId="82" applyFont="1" applyFill="1" applyBorder="1" applyAlignment="1">
      <alignment horizontal="center" vertical="center"/>
      <protection/>
    </xf>
    <xf numFmtId="165" fontId="60" fillId="41" borderId="93" xfId="82" applyFont="1" applyFill="1" applyBorder="1" applyAlignment="1">
      <alignment horizontal="center" vertical="center"/>
      <protection/>
    </xf>
    <xf numFmtId="165" fontId="40" fillId="38" borderId="101" xfId="82" applyFont="1" applyFill="1" applyBorder="1" applyAlignment="1">
      <alignment horizontal="center" vertical="center" wrapText="1"/>
      <protection/>
    </xf>
    <xf numFmtId="165" fontId="40" fillId="38" borderId="32" xfId="82" applyFont="1" applyFill="1" applyBorder="1" applyAlignment="1">
      <alignment horizontal="center" vertical="center" wrapText="1"/>
      <protection/>
    </xf>
    <xf numFmtId="165" fontId="40" fillId="44" borderId="98" xfId="82" applyFont="1" applyFill="1" applyBorder="1" applyAlignment="1">
      <alignment horizontal="center" vertical="center" wrapText="1"/>
      <protection/>
    </xf>
    <xf numFmtId="165" fontId="40" fillId="44" borderId="31" xfId="82" applyFont="1" applyFill="1" applyBorder="1" applyAlignment="1">
      <alignment horizontal="center" vertical="center" wrapText="1"/>
      <protection/>
    </xf>
    <xf numFmtId="165" fontId="40" fillId="39" borderId="102" xfId="82" applyFont="1" applyFill="1" applyBorder="1" applyAlignment="1">
      <alignment horizontal="center" vertical="center" wrapText="1"/>
      <protection/>
    </xf>
    <xf numFmtId="165" fontId="25" fillId="0" borderId="0" xfId="35" applyFont="1" applyFill="1" applyBorder="1" applyAlignment="1">
      <alignment horizontal="left" vertical="center" wrapText="1"/>
      <protection/>
    </xf>
    <xf numFmtId="165" fontId="40" fillId="44" borderId="101" xfId="82" applyFont="1" applyFill="1" applyBorder="1" applyAlignment="1">
      <alignment horizontal="center" vertical="center" wrapText="1"/>
      <protection/>
    </xf>
    <xf numFmtId="165" fontId="40" fillId="44" borderId="32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0" fillId="44" borderId="126" xfId="82" applyFont="1" applyFill="1" applyBorder="1" applyAlignment="1">
      <alignment horizontal="center" vertical="center" wrapText="1"/>
      <protection/>
    </xf>
    <xf numFmtId="165" fontId="40" fillId="44" borderId="15" xfId="82" applyFont="1" applyFill="1" applyBorder="1" applyAlignment="1">
      <alignment horizontal="center" vertical="center" wrapText="1"/>
      <protection/>
    </xf>
    <xf numFmtId="165" fontId="40" fillId="38" borderId="102" xfId="82" applyFont="1" applyFill="1" applyBorder="1" applyAlignment="1">
      <alignment horizontal="center" vertical="center" wrapText="1"/>
      <protection/>
    </xf>
    <xf numFmtId="165" fontId="40" fillId="38" borderId="98" xfId="82" applyFont="1" applyFill="1" applyBorder="1" applyAlignment="1">
      <alignment horizontal="center" vertical="center" wrapText="1"/>
      <protection/>
    </xf>
    <xf numFmtId="165" fontId="40" fillId="38" borderId="97" xfId="82" applyFont="1" applyFill="1" applyBorder="1" applyAlignment="1">
      <alignment horizontal="center" vertical="center" wrapText="1"/>
      <protection/>
    </xf>
    <xf numFmtId="165" fontId="40" fillId="38" borderId="72" xfId="82" applyFont="1" applyFill="1" applyBorder="1" applyAlignment="1">
      <alignment horizontal="center" vertical="center" wrapText="1"/>
      <protection/>
    </xf>
    <xf numFmtId="165" fontId="40" fillId="38" borderId="70" xfId="82" applyFont="1" applyFill="1" applyBorder="1" applyAlignment="1">
      <alignment horizontal="center" vertical="center" wrapText="1"/>
      <protection/>
    </xf>
    <xf numFmtId="165" fontId="40" fillId="44" borderId="127" xfId="82" applyFont="1" applyFill="1" applyBorder="1" applyAlignment="1">
      <alignment horizontal="center" vertical="center" wrapText="1"/>
      <protection/>
    </xf>
    <xf numFmtId="165" fontId="40" fillId="44" borderId="38" xfId="82" applyFont="1" applyFill="1" applyBorder="1" applyAlignment="1">
      <alignment horizontal="center" vertical="center" wrapText="1"/>
      <protection/>
    </xf>
    <xf numFmtId="165" fontId="40" fillId="41" borderId="83" xfId="82" applyFont="1" applyFill="1" applyBorder="1" applyAlignment="1">
      <alignment horizontal="center" vertical="center" wrapText="1"/>
      <protection/>
    </xf>
    <xf numFmtId="165" fontId="40" fillId="41" borderId="60" xfId="82" applyFont="1" applyFill="1" applyBorder="1" applyAlignment="1">
      <alignment horizontal="center" vertical="center" wrapText="1"/>
      <protection/>
    </xf>
    <xf numFmtId="165" fontId="40" fillId="44" borderId="85" xfId="82" applyFont="1" applyFill="1" applyBorder="1" applyAlignment="1">
      <alignment horizontal="center" vertical="center" wrapText="1"/>
      <protection/>
    </xf>
    <xf numFmtId="165" fontId="40" fillId="43" borderId="102" xfId="82" applyFont="1" applyFill="1" applyBorder="1" applyAlignment="1">
      <alignment horizontal="center" vertical="center" wrapText="1"/>
      <protection/>
    </xf>
    <xf numFmtId="165" fontId="40" fillId="43" borderId="98" xfId="82" applyFont="1" applyFill="1" applyBorder="1" applyAlignment="1">
      <alignment horizontal="center" vertical="center" wrapText="1"/>
      <protection/>
    </xf>
    <xf numFmtId="165" fontId="40" fillId="44" borderId="72" xfId="82" applyFont="1" applyFill="1" applyBorder="1" applyAlignment="1">
      <alignment horizontal="center" vertical="center" wrapText="1"/>
      <protection/>
    </xf>
    <xf numFmtId="165" fontId="60" fillId="41" borderId="55" xfId="82" applyFont="1" applyFill="1" applyBorder="1" applyAlignment="1">
      <alignment horizontal="center" vertical="center" wrapText="1"/>
      <protection/>
    </xf>
    <xf numFmtId="165" fontId="60" fillId="41" borderId="119" xfId="82" applyFont="1" applyFill="1" applyBorder="1" applyAlignment="1">
      <alignment horizontal="center" vertical="center" wrapText="1"/>
      <protection/>
    </xf>
    <xf numFmtId="165" fontId="60" fillId="41" borderId="38" xfId="82" applyFont="1" applyFill="1" applyBorder="1" applyAlignment="1">
      <alignment horizontal="center" vertical="center" wrapText="1"/>
      <protection/>
    </xf>
    <xf numFmtId="2" fontId="75" fillId="46" borderId="0" xfId="82" applyNumberFormat="1" applyFont="1" applyFill="1" applyAlignment="1" quotePrefix="1">
      <alignment horizontal="center" vertical="center"/>
      <protection/>
    </xf>
    <xf numFmtId="165" fontId="76" fillId="47" borderId="0" xfId="82" applyFont="1" applyFill="1" applyAlignment="1">
      <alignment horizontal="left" vertical="center"/>
      <protection/>
    </xf>
    <xf numFmtId="165" fontId="35" fillId="0" borderId="0" xfId="82" applyFont="1" applyAlignment="1">
      <alignment horizontal="center" vertical="center"/>
      <protection/>
    </xf>
    <xf numFmtId="165" fontId="36" fillId="0" borderId="0" xfId="82" applyFont="1" applyAlignment="1">
      <alignment horizontal="center" vertical="center"/>
      <protection/>
    </xf>
    <xf numFmtId="165" fontId="20" fillId="0" borderId="0" xfId="82" applyFont="1" applyAlignment="1">
      <alignment horizontal="center"/>
      <protection/>
    </xf>
    <xf numFmtId="165" fontId="40" fillId="44" borderId="70" xfId="82" applyFont="1" applyFill="1" applyBorder="1" applyAlignment="1">
      <alignment horizontal="center" vertical="center" wrapText="1"/>
      <protection/>
    </xf>
    <xf numFmtId="165" fontId="40" fillId="44" borderId="97" xfId="82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horizontal="center" vertical="center"/>
      <protection/>
    </xf>
    <xf numFmtId="165" fontId="40" fillId="44" borderId="128" xfId="82" applyFont="1" applyFill="1" applyBorder="1" applyAlignment="1">
      <alignment horizontal="center" vertical="center" wrapText="1"/>
      <protection/>
    </xf>
    <xf numFmtId="165" fontId="40" fillId="44" borderId="55" xfId="82" applyFont="1" applyFill="1" applyBorder="1" applyAlignment="1">
      <alignment horizontal="center" vertical="center" wrapText="1"/>
      <protection/>
    </xf>
    <xf numFmtId="165" fontId="57" fillId="0" borderId="55" xfId="35" applyFont="1" applyFill="1" applyBorder="1" applyAlignment="1" quotePrefix="1">
      <alignment horizontal="left" vertical="center" wrapText="1"/>
      <protection/>
    </xf>
    <xf numFmtId="165" fontId="57" fillId="0" borderId="119" xfId="35" applyFont="1" applyFill="1" applyBorder="1" applyAlignment="1" quotePrefix="1">
      <alignment horizontal="left" vertical="center" wrapText="1"/>
      <protection/>
    </xf>
    <xf numFmtId="165" fontId="57" fillId="0" borderId="38" xfId="35" applyFont="1" applyFill="1" applyBorder="1" applyAlignment="1" quotePrefix="1">
      <alignment horizontal="left" vertical="center" wrapText="1"/>
      <protection/>
    </xf>
    <xf numFmtId="165" fontId="61" fillId="0" borderId="0" xfId="35" applyFont="1" applyFill="1" applyBorder="1" applyAlignment="1" quotePrefix="1">
      <alignment horizontal="left" vertical="center" wrapText="1"/>
      <protection/>
    </xf>
    <xf numFmtId="165" fontId="40" fillId="39" borderId="72" xfId="82" applyFont="1" applyFill="1" applyBorder="1" applyAlignment="1">
      <alignment horizontal="center" vertical="center" wrapText="1"/>
      <protection/>
    </xf>
    <xf numFmtId="165" fontId="40" fillId="39" borderId="70" xfId="82" applyFont="1" applyFill="1" applyBorder="1" applyAlignment="1">
      <alignment horizontal="center" vertical="center" wrapText="1"/>
      <protection/>
    </xf>
    <xf numFmtId="165" fontId="60" fillId="41" borderId="32" xfId="82" applyFont="1" applyFill="1" applyBorder="1" applyAlignment="1">
      <alignment horizontal="center" vertical="center" wrapText="1"/>
      <protection/>
    </xf>
    <xf numFmtId="165" fontId="60" fillId="41" borderId="58" xfId="82" applyFont="1" applyFill="1" applyBorder="1" applyAlignment="1">
      <alignment horizontal="center" vertical="center" wrapText="1"/>
      <protection/>
    </xf>
    <xf numFmtId="165" fontId="60" fillId="41" borderId="35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>
      <alignment horizontal="left" vertical="center" wrapText="1"/>
      <protection/>
    </xf>
    <xf numFmtId="165" fontId="40" fillId="43" borderId="97" xfId="82" applyFont="1" applyFill="1" applyBorder="1" applyAlignment="1">
      <alignment horizontal="center" vertical="center" wrapText="1"/>
      <protection/>
    </xf>
    <xf numFmtId="165" fontId="40" fillId="41" borderId="129" xfId="82" applyFont="1" applyFill="1" applyBorder="1" applyAlignment="1">
      <alignment horizontal="center" vertical="center" wrapText="1"/>
      <protection/>
    </xf>
    <xf numFmtId="165" fontId="40" fillId="41" borderId="130" xfId="82" applyFont="1" applyFill="1" applyBorder="1" applyAlignment="1">
      <alignment horizontal="center" vertical="center" wrapText="1"/>
      <protection/>
    </xf>
    <xf numFmtId="165" fontId="40" fillId="41" borderId="131" xfId="82" applyFont="1" applyFill="1" applyBorder="1" applyAlignment="1">
      <alignment horizontal="center" vertical="center" wrapText="1"/>
      <protection/>
    </xf>
    <xf numFmtId="165" fontId="40" fillId="44" borderId="132" xfId="82" applyFont="1" applyFill="1" applyBorder="1" applyAlignment="1">
      <alignment horizontal="center" vertical="center" wrapText="1"/>
      <protection/>
    </xf>
    <xf numFmtId="165" fontId="40" fillId="44" borderId="133" xfId="82" applyFont="1" applyFill="1" applyBorder="1" applyAlignment="1">
      <alignment horizontal="center" vertical="center" wrapText="1"/>
      <protection/>
    </xf>
    <xf numFmtId="165" fontId="22" fillId="42" borderId="0" xfId="35" applyFont="1" applyFill="1" applyBorder="1" applyAlignment="1">
      <alignment horizontal="left" vertical="center" wrapText="1"/>
      <protection/>
    </xf>
    <xf numFmtId="165" fontId="60" fillId="41" borderId="32" xfId="82" applyFont="1" applyFill="1" applyBorder="1" applyAlignment="1">
      <alignment horizontal="center" vertical="center"/>
      <protection/>
    </xf>
    <xf numFmtId="165" fontId="60" fillId="41" borderId="58" xfId="82" applyFont="1" applyFill="1" applyBorder="1" applyAlignment="1">
      <alignment horizontal="center" vertical="center"/>
      <protection/>
    </xf>
    <xf numFmtId="165" fontId="60" fillId="41" borderId="35" xfId="82" applyFont="1" applyFill="1" applyBorder="1" applyAlignment="1">
      <alignment horizontal="center" vertical="center"/>
      <protection/>
    </xf>
    <xf numFmtId="165" fontId="40" fillId="39" borderId="132" xfId="82" applyFont="1" applyFill="1" applyBorder="1" applyAlignment="1">
      <alignment horizontal="center" vertical="center" wrapText="1"/>
      <protection/>
    </xf>
    <xf numFmtId="165" fontId="40" fillId="39" borderId="133" xfId="82" applyFont="1" applyFill="1" applyBorder="1" applyAlignment="1">
      <alignment horizontal="center" vertical="center" wrapText="1"/>
      <protection/>
    </xf>
    <xf numFmtId="165" fontId="40" fillId="44" borderId="134" xfId="82" applyFont="1" applyFill="1" applyBorder="1" applyAlignment="1">
      <alignment horizontal="center" vertical="center" wrapText="1"/>
      <protection/>
    </xf>
    <xf numFmtId="165" fontId="40" fillId="44" borderId="135" xfId="82" applyFont="1" applyFill="1" applyBorder="1" applyAlignment="1">
      <alignment horizontal="center" vertical="center" wrapText="1"/>
      <protection/>
    </xf>
    <xf numFmtId="165" fontId="40" fillId="40" borderId="98" xfId="82" applyFont="1" applyFill="1" applyBorder="1" applyAlignment="1">
      <alignment horizontal="center" vertical="center" wrapText="1"/>
      <protection/>
    </xf>
    <xf numFmtId="165" fontId="40" fillId="40" borderId="132" xfId="82" applyFont="1" applyFill="1" applyBorder="1" applyAlignment="1">
      <alignment horizontal="center" vertical="center" wrapText="1"/>
      <protection/>
    </xf>
    <xf numFmtId="165" fontId="40" fillId="40" borderId="133" xfId="82" applyFont="1" applyFill="1" applyBorder="1" applyAlignment="1">
      <alignment horizontal="center" vertical="center" wrapText="1"/>
      <protection/>
    </xf>
    <xf numFmtId="165" fontId="40" fillId="40" borderId="126" xfId="82" applyFont="1" applyFill="1" applyBorder="1" applyAlignment="1">
      <alignment horizontal="center" vertical="center" wrapText="1"/>
      <protection/>
    </xf>
    <xf numFmtId="165" fontId="40" fillId="40" borderId="15" xfId="82" applyFont="1" applyFill="1" applyBorder="1" applyAlignment="1">
      <alignment horizontal="center" vertical="center" wrapText="1"/>
      <protection/>
    </xf>
    <xf numFmtId="165" fontId="39" fillId="0" borderId="0" xfId="82" applyFont="1" applyAlignment="1">
      <alignment horizontal="center"/>
      <protection/>
    </xf>
    <xf numFmtId="165" fontId="40" fillId="40" borderId="101" xfId="82" applyFont="1" applyFill="1" applyBorder="1" applyAlignment="1">
      <alignment horizontal="center" vertical="center" wrapText="1"/>
      <protection/>
    </xf>
    <xf numFmtId="165" fontId="40" fillId="40" borderId="32" xfId="82" applyFont="1" applyFill="1" applyBorder="1" applyAlignment="1">
      <alignment horizontal="center" vertical="center" wrapText="1"/>
      <protection/>
    </xf>
    <xf numFmtId="165" fontId="40" fillId="40" borderId="127" xfId="82" applyFont="1" applyFill="1" applyBorder="1" applyAlignment="1">
      <alignment horizontal="center" vertical="center" wrapText="1"/>
      <protection/>
    </xf>
    <xf numFmtId="165" fontId="40" fillId="40" borderId="38" xfId="82" applyFont="1" applyFill="1" applyBorder="1" applyAlignment="1">
      <alignment horizontal="center" vertical="center" wrapText="1"/>
      <protection/>
    </xf>
    <xf numFmtId="165" fontId="40" fillId="40" borderId="85" xfId="82" applyFont="1" applyFill="1" applyBorder="1" applyAlignment="1">
      <alignment horizontal="center" vertical="center" wrapText="1"/>
      <protection/>
    </xf>
    <xf numFmtId="165" fontId="40" fillId="40" borderId="97" xfId="82" applyFont="1" applyFill="1" applyBorder="1" applyAlignment="1">
      <alignment horizontal="center" vertical="center" wrapText="1"/>
      <protection/>
    </xf>
    <xf numFmtId="165" fontId="40" fillId="40" borderId="102" xfId="82" applyFont="1" applyFill="1" applyBorder="1" applyAlignment="1">
      <alignment horizontal="center" vertical="center" wrapText="1"/>
      <protection/>
    </xf>
    <xf numFmtId="165" fontId="40" fillId="40" borderId="59" xfId="82" applyFont="1" applyFill="1" applyBorder="1" applyAlignment="1">
      <alignment horizontal="center" vertical="center" wrapText="1"/>
      <protection/>
    </xf>
    <xf numFmtId="165" fontId="40" fillId="40" borderId="31" xfId="82" applyFont="1" applyFill="1" applyBorder="1" applyAlignment="1">
      <alignment horizontal="center" vertical="center" wrapText="1"/>
      <protection/>
    </xf>
    <xf numFmtId="165" fontId="40" fillId="40" borderId="72" xfId="82" applyFont="1" applyFill="1" applyBorder="1" applyAlignment="1">
      <alignment horizontal="center" vertical="center" wrapText="1"/>
      <protection/>
    </xf>
    <xf numFmtId="165" fontId="40" fillId="40" borderId="70" xfId="82" applyFont="1" applyFill="1" applyBorder="1" applyAlignment="1">
      <alignment horizontal="center" vertical="center" wrapText="1"/>
      <protection/>
    </xf>
    <xf numFmtId="165" fontId="40" fillId="40" borderId="134" xfId="82" applyFont="1" applyFill="1" applyBorder="1" applyAlignment="1">
      <alignment horizontal="center" vertical="center" wrapText="1"/>
      <protection/>
    </xf>
    <xf numFmtId="165" fontId="40" fillId="40" borderId="135" xfId="82" applyFont="1" applyFill="1" applyBorder="1" applyAlignment="1">
      <alignment horizontal="center" vertical="center" wrapText="1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A PERALES ROMEL……….880" xfId="33"/>
    <cellStyle name="BORDA PERALES ROMEL……….880 2" xfId="34"/>
    <cellStyle name="BORDA PERALES ROMEL……….880 3" xfId="35"/>
    <cellStyle name="Buena" xfId="36"/>
    <cellStyle name="Cálculo" xfId="37"/>
    <cellStyle name="Celda de comprobación" xfId="38"/>
    <cellStyle name="Celda vinculada" xfId="39"/>
    <cellStyle name="Comma0" xfId="40"/>
    <cellStyle name="Encabezado 4" xfId="41"/>
    <cellStyle name="Énfasis 1" xfId="42"/>
    <cellStyle name="Énfasis 2" xfId="43"/>
    <cellStyle name="Énfasis 3" xfId="44"/>
    <cellStyle name="Énfasis1" xfId="45"/>
    <cellStyle name="Énfasis1 - 20%" xfId="46"/>
    <cellStyle name="Énfasis1 - 40%" xfId="47"/>
    <cellStyle name="Énfasis1 - 60%" xfId="48"/>
    <cellStyle name="Énfasis2" xfId="49"/>
    <cellStyle name="Énfasis2 - 20%" xfId="50"/>
    <cellStyle name="Énfasis2 - 40%" xfId="51"/>
    <cellStyle name="Énfasis2 - 60%" xfId="52"/>
    <cellStyle name="Énfasis3" xfId="53"/>
    <cellStyle name="Énfasis3 - 20%" xfId="54"/>
    <cellStyle name="Énfasis3 - 40%" xfId="55"/>
    <cellStyle name="Énfasis3 - 60%" xfId="56"/>
    <cellStyle name="Énfasis4" xfId="57"/>
    <cellStyle name="Énfasis4 - 20%" xfId="58"/>
    <cellStyle name="Énfasis4 - 40%" xfId="59"/>
    <cellStyle name="Énfasis4 - 60%" xfId="60"/>
    <cellStyle name="Énfasis5" xfId="61"/>
    <cellStyle name="Énfasis5 - 20%" xfId="62"/>
    <cellStyle name="Énfasis5 - 40%" xfId="63"/>
    <cellStyle name="Énfasis5 - 60%" xfId="64"/>
    <cellStyle name="Énfasis6" xfId="65"/>
    <cellStyle name="Énfasis6 - 20%" xfId="66"/>
    <cellStyle name="Énfasis6 - 40%" xfId="67"/>
    <cellStyle name="Énfasis6 - 60%" xfId="68"/>
    <cellStyle name="Entrada" xfId="69"/>
    <cellStyle name="Euro" xfId="70"/>
    <cellStyle name="Hyperlink" xfId="71"/>
    <cellStyle name="Followed Hyperlink" xfId="72"/>
    <cellStyle name="Incorrecto" xfId="73"/>
    <cellStyle name="Comma" xfId="74"/>
    <cellStyle name="Comma [0]" xfId="75"/>
    <cellStyle name="Millares_Xl0000000" xfId="76"/>
    <cellStyle name="Currency" xfId="77"/>
    <cellStyle name="Currency [0]" xfId="78"/>
    <cellStyle name="Neutral" xfId="79"/>
    <cellStyle name="Normal 14" xfId="80"/>
    <cellStyle name="Normal 2" xfId="81"/>
    <cellStyle name="Normal 2 2" xfId="82"/>
    <cellStyle name="Normal 2 3" xfId="83"/>
    <cellStyle name="Normal_03 MARZO" xfId="84"/>
    <cellStyle name="Normal_03 MARZO 2" xfId="85"/>
    <cellStyle name="Normal_20. Carga y Producción Judicial" xfId="86"/>
    <cellStyle name="Normal_20. Carga y Producción Judicial_1" xfId="87"/>
    <cellStyle name="Normal_20. Carga y Producción Judicial_2" xfId="88"/>
    <cellStyle name="Normal_20. Carga y Producción Judicial_3" xfId="89"/>
    <cellStyle name="Notas" xfId="90"/>
    <cellStyle name="Porcentaje 2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ítulo de hoja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EJECUCIÓN PRESUPUESTAL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2010-11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955"/>
          <c:w val="0.89975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Ejecución Pptal Fuentes.'!$D$80:$D$99</c:f>
              <c:strCache/>
            </c:strRef>
          </c:cat>
          <c:val>
            <c:numRef>
              <c:f>'3. Ejecución Pptal Fuentes.'!$E$80:$E$99</c:f>
              <c:numCache/>
            </c:numRef>
          </c:val>
        </c:ser>
        <c:overlap val="-38"/>
        <c:gapWidth val="30"/>
        <c:axId val="5918900"/>
        <c:axId val="53270101"/>
      </c:bar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90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JULIO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0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375"/>
          <c:w val="0.94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Boletín!$A$437:$A$446</c:f>
              <c:strCache/>
            </c:strRef>
          </c:cat>
          <c:val>
            <c:numRef>
              <c:f>Boletín!$B$437:$B$446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Boletín!$A$437:$A$446</c:f>
              <c:strCache/>
            </c:strRef>
          </c:cat>
          <c:val>
            <c:numRef>
              <c:f>Boletín!$M$437:$M$446</c:f>
              <c:numCache/>
            </c:numRef>
          </c:val>
        </c:ser>
        <c:overlap val="-25"/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delete val="1"/>
        <c:majorTickMark val="out"/>
        <c:minorTickMark val="none"/>
        <c:tickLblPos val="none"/>
        <c:crossAx val="5959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25"/>
          <c:y val="0.14775"/>
          <c:w val="0.374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MIXTAS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JULIO 2017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34075"/>
          <c:w val="0.967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Boletín!$B$147:$B$149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Boletín!$M$147:$M$149</c:f>
              <c:numCache/>
            </c:numRef>
          </c:val>
        </c:ser>
        <c:overlap val="-25"/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delete val="1"/>
        <c:majorTickMark val="out"/>
        <c:minorTickMark val="none"/>
        <c:tickLblPos val="none"/>
        <c:crossAx val="6235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325"/>
          <c:y val="0.2225"/>
          <c:w val="0.511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CIVIL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JULIO 2017</a:t>
            </a:r>
          </a:p>
        </c:rich>
      </c:tx>
      <c:layout>
        <c:manualLayout>
          <c:xMode val="factor"/>
          <c:yMode val="factor"/>
          <c:x val="-0.074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33125"/>
          <c:w val="0.956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Boletín!$B$114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Boletín!$M$114</c:f>
              <c:numCache/>
            </c:numRef>
          </c:val>
        </c:ser>
        <c:overlap val="-25"/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delete val="1"/>
        <c:majorTickMark val="out"/>
        <c:minorTickMark val="none"/>
        <c:tickLblPos val="none"/>
        <c:crossAx val="17880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25"/>
          <c:y val="0.21"/>
          <c:w val="0.512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LABORAL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JULIO  2017</a:t>
            </a:r>
          </a:p>
        </c:rich>
      </c:tx>
      <c:layout>
        <c:manualLayout>
          <c:xMode val="factor"/>
          <c:yMode val="factor"/>
          <c:x val="-0.05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33225"/>
          <c:w val="0.963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Boletín!$B$113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Boletín!$M$113</c:f>
              <c:numCache/>
            </c:numRef>
          </c:val>
        </c:ser>
        <c:overlap val="-25"/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delete val="1"/>
        <c:majorTickMark val="out"/>
        <c:minorTickMark val="none"/>
        <c:tickLblPos val="none"/>
        <c:crossAx val="3903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"/>
          <c:y val="0.21075"/>
          <c:w val="0.512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0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9525"/>
          <c:w val="0.94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Boletín!$A$447:$A$455</c:f>
              <c:strCache/>
            </c:strRef>
          </c:cat>
          <c:val>
            <c:numRef>
              <c:f>Boletín!$B$447:$B$455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Boletín!$A$447:$A$455</c:f>
              <c:strCache/>
            </c:strRef>
          </c:cat>
          <c:val>
            <c:numRef>
              <c:f>Boletín!$M$447:$M$455</c:f>
              <c:numCache/>
            </c:numRef>
          </c:val>
        </c:ser>
        <c:overlap val="-25"/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delete val="1"/>
        <c:majorTickMark val="out"/>
        <c:minorTickMark val="none"/>
        <c:tickLblPos val="none"/>
        <c:crossAx val="775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25"/>
          <c:y val="0.1475"/>
          <c:w val="0.374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52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45"/>
          <c:w val="0.947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Boletín!$A$456:$A$463</c:f>
              <c:strCache/>
            </c:strRef>
          </c:cat>
          <c:val>
            <c:numRef>
              <c:f>Boletín!$B$456:$B$463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Boletín!$A$456:$A$463</c:f>
              <c:strCache/>
            </c:strRef>
          </c:cat>
          <c:val>
            <c:numRef>
              <c:f>Boletín!$M$456:$M$463</c:f>
              <c:numCache/>
            </c:numRef>
          </c:val>
        </c:ser>
        <c:overlap val="-25"/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</c:scaling>
        <c:axPos val="l"/>
        <c:delete val="1"/>
        <c:majorTickMark val="out"/>
        <c:minorTickMark val="none"/>
        <c:tickLblPos val="none"/>
        <c:crossAx val="24491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"/>
          <c:y val="0.15"/>
          <c:w val="0.37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52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9475"/>
          <c:w val="0.946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Boletín!$A$464:$A$468</c:f>
              <c:strCache/>
            </c:strRef>
          </c:cat>
          <c:val>
            <c:numRef>
              <c:f>Boletín!$B$464:$B$468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Boletín!$A$464:$A$468</c:f>
              <c:strCache/>
            </c:strRef>
          </c:cat>
          <c:val>
            <c:numRef>
              <c:f>Boletín!$M$464:$M$468</c:f>
              <c:numCache/>
            </c:numRef>
          </c:val>
        </c:ser>
        <c:overlap val="-25"/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delete val="1"/>
        <c:majorTickMark val="out"/>
        <c:minorTickMark val="none"/>
        <c:tickLblPos val="none"/>
        <c:crossAx val="3763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"/>
          <c:y val="0.15"/>
          <c:w val="0.37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2 017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24775"/>
          <c:w val="0.979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ncpp!$B$163:$B$179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ncpp!$M$163:$M$179</c:f>
              <c:numCache/>
            </c:numRef>
          </c:val>
        </c:ser>
        <c:overlap val="-25"/>
        <c:axId val="28773460"/>
        <c:axId val="57634549"/>
      </c:bar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delete val="1"/>
        <c:majorTickMark val="out"/>
        <c:minorTickMark val="none"/>
        <c:tickLblPos val="none"/>
        <c:crossAx val="28773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7"/>
          <c:y val="0.20125"/>
          <c:w val="0.454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JULIO 2017</a:t>
            </a:r>
          </a:p>
        </c:rich>
      </c:tx>
      <c:layout>
        <c:manualLayout>
          <c:xMode val="factor"/>
          <c:yMode val="factor"/>
          <c:x val="0.013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376"/>
          <c:w val="0.921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ncpp!$B$241:$B$243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ncpp!$M$241:$M$243</c:f>
              <c:numCache/>
            </c:numRef>
          </c:val>
        </c:ser>
        <c:overlap val="-25"/>
        <c:axId val="48948894"/>
        <c:axId val="37886863"/>
      </c:bar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</c:scaling>
        <c:axPos val="l"/>
        <c:delete val="1"/>
        <c:majorTickMark val="out"/>
        <c:minorTickMark val="none"/>
        <c:tickLblPos val="none"/>
        <c:crossAx val="48948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5"/>
          <c:y val="0.254"/>
          <c:w val="0.559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589"/>
          <c:w val="0.9675"/>
          <c:h val="0.420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ncpp!$B$274:$B$280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ncpp!$M$274:$M$280</c:f>
              <c:numCache/>
            </c:numRef>
          </c:val>
        </c:ser>
        <c:overlap val="-25"/>
        <c:axId val="5437448"/>
        <c:axId val="48937033"/>
      </c:barChart>
      <c:catAx>
        <c:axId val="54374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937033"/>
        <c:crosses val="autoZero"/>
        <c:auto val="1"/>
        <c:lblOffset val="100"/>
        <c:tickLblSkip val="1"/>
        <c:noMultiLvlLbl val="0"/>
      </c:catAx>
      <c:valAx>
        <c:axId val="48937033"/>
        <c:scaling>
          <c:orientation val="minMax"/>
        </c:scaling>
        <c:axPos val="l"/>
        <c:delete val="1"/>
        <c:majorTickMark val="out"/>
        <c:minorTickMark val="none"/>
        <c:tickLblPos val="none"/>
        <c:crossAx val="5437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25"/>
          <c:y val="0.25625"/>
          <c:w val="0.473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PODER JUDICIAL: PROGRAMA ANUAL DE ADQUISICIONES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Enero-Octubre 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204"/>
          <c:w val="0.97525"/>
          <c:h val="0.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Procesos'!$E$85:$E$86</c:f>
              <c:numCache/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Procesos'!$F$85:$F$86</c:f>
              <c:numCache/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2975"/>
          <c:y val="0.329"/>
          <c:w val="0.23725"/>
          <c:h val="0.1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JULIO 2017
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965"/>
          <c:w val="0.9547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ncpp!$B$129:$B$130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ncpp!$M$129:$M$130</c:f>
              <c:numCache/>
            </c:numRef>
          </c:val>
        </c:ser>
        <c:overlap val="-25"/>
        <c:axId val="37780114"/>
        <c:axId val="4476707"/>
      </c:barChart>
      <c:catAx>
        <c:axId val="3778011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76707"/>
        <c:crosses val="autoZero"/>
        <c:auto val="1"/>
        <c:lblOffset val="100"/>
        <c:tickLblSkip val="1"/>
        <c:noMultiLvlLbl val="0"/>
      </c:catAx>
      <c:valAx>
        <c:axId val="4476707"/>
        <c:scaling>
          <c:orientation val="minMax"/>
        </c:scaling>
        <c:axPos val="l"/>
        <c:delete val="1"/>
        <c:majorTickMark val="out"/>
        <c:minorTickMark val="none"/>
        <c:tickLblPos val="none"/>
        <c:crossAx val="37780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525"/>
          <c:y val="0.196"/>
          <c:w val="0.772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CUADERNOS: INGRESADOS - RESUELTOS 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JULIO 2017
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25"/>
          <c:w val="0.95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ncpp!$V$129:$V$130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ncpp!$W$129:$W$130</c:f>
              <c:numCache/>
            </c:numRef>
          </c:val>
        </c:ser>
        <c:overlap val="-25"/>
        <c:axId val="40290364"/>
        <c:axId val="27068957"/>
      </c:barChart>
      <c:catAx>
        <c:axId val="402903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delete val="1"/>
        <c:majorTickMark val="out"/>
        <c:minorTickMark val="none"/>
        <c:tickLblPos val="none"/>
        <c:crossAx val="40290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35"/>
          <c:y val="0.2345"/>
          <c:w val="0.7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</a:t>
            </a:r>
          </a:p>
        </c:rich>
      </c:tx>
      <c:layout>
        <c:manualLayout>
          <c:xMode val="factor"/>
          <c:yMode val="factor"/>
          <c:x val="-0.028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185"/>
          <c:w val="0.976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ncpp!$V$163:$V$179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ncpp!$W$163:$W$179</c:f>
              <c:numCache/>
            </c:numRef>
          </c:val>
        </c:ser>
        <c:overlap val="-25"/>
        <c:axId val="42294022"/>
        <c:axId val="45101879"/>
      </c:bar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101879"/>
        <c:crosses val="autoZero"/>
        <c:auto val="1"/>
        <c:lblOffset val="100"/>
        <c:tickLblSkip val="1"/>
        <c:noMultiLvlLbl val="0"/>
      </c:catAx>
      <c:valAx>
        <c:axId val="45101879"/>
        <c:scaling>
          <c:orientation val="minMax"/>
        </c:scaling>
        <c:axPos val="l"/>
        <c:delete val="1"/>
        <c:majorTickMark val="out"/>
        <c:minorTickMark val="none"/>
        <c:tickLblPos val="none"/>
        <c:crossAx val="42294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65"/>
          <c:y val="0.251"/>
          <c:w val="0.4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JULIO 2017</a:t>
            </a:r>
          </a:p>
        </c:rich>
      </c:tx>
      <c:layout>
        <c:manualLayout>
          <c:xMode val="factor"/>
          <c:yMode val="factor"/>
          <c:x val="-0.0267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374"/>
          <c:w val="0.92025"/>
          <c:h val="0.6422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ncpp!$V$241:$V$243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ncpp!$W$241:$W$243</c:f>
              <c:numCache/>
            </c:numRef>
          </c:val>
        </c:ser>
        <c:overlap val="-25"/>
        <c:axId val="3263728"/>
        <c:axId val="29373553"/>
      </c:barChart>
      <c:catAx>
        <c:axId val="3263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9373553"/>
        <c:crosses val="autoZero"/>
        <c:auto val="1"/>
        <c:lblOffset val="100"/>
        <c:tickLblSkip val="1"/>
        <c:noMultiLvlLbl val="0"/>
      </c:catAx>
      <c:valAx>
        <c:axId val="29373553"/>
        <c:scaling>
          <c:orientation val="minMax"/>
        </c:scaling>
        <c:axPos val="l"/>
        <c:delete val="1"/>
        <c:majorTickMark val="out"/>
        <c:minorTickMark val="none"/>
        <c:tickLblPos val="none"/>
        <c:crossAx val="3263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25"/>
          <c:y val="0.25525"/>
          <c:w val="0.560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9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75"/>
          <c:w val="0.955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ncpp!$V$274:$V$280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ncpp!$W$274:$W$280</c:f>
              <c:numCache/>
            </c:numRef>
          </c:val>
        </c:ser>
        <c:overlap val="-25"/>
        <c:axId val="63035386"/>
        <c:axId val="30447563"/>
      </c:barChart>
      <c:catAx>
        <c:axId val="6303538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</c:scaling>
        <c:axPos val="l"/>
        <c:delete val="1"/>
        <c:majorTickMark val="out"/>
        <c:minorTickMark val="none"/>
        <c:tickLblPos val="none"/>
        <c:crossAx val="6303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25"/>
          <c:y val="0.343"/>
          <c:w val="0.379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4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3565"/>
          <c:w val="0.9687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ncpp!$B$281:$B$287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ncpp!$M$281:$M$287</c:f>
              <c:numCache/>
            </c:numRef>
          </c:val>
        </c:ser>
        <c:overlap val="-25"/>
        <c:axId val="5592612"/>
        <c:axId val="50333509"/>
      </c:barChart>
      <c:catAx>
        <c:axId val="55926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delete val="1"/>
        <c:majorTickMark val="out"/>
        <c:minorTickMark val="none"/>
        <c:tickLblPos val="none"/>
        <c:crossAx val="5592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"/>
          <c:y val="0.26"/>
          <c:w val="0.47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9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825"/>
          <c:w val="0.954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ncpp!$V$281:$V$287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ncpp!$W$281:$W$287</c:f>
              <c:numCache/>
            </c:numRef>
          </c:val>
        </c:ser>
        <c:overlap val="-25"/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</c:scaling>
        <c:axPos val="l"/>
        <c:delete val="1"/>
        <c:majorTickMark val="out"/>
        <c:minorTickMark val="none"/>
        <c:tickLblPos val="none"/>
        <c:crossAx val="50348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2375"/>
          <c:w val="0.376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PRODUCCIÓN JUDICIAL POR DISTRITO JUDICIAL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ENERO--OCTUBRE 2011</a:t>
            </a:r>
          </a:p>
        </c:rich>
      </c:tx>
      <c:layout>
        <c:manualLayout>
          <c:xMode val="factor"/>
          <c:yMode val="factor"/>
          <c:x val="-0.01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9125"/>
          <c:w val="0.995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 Carga y Producción Judi (e)'!$C$79:$C$109</c:f>
              <c:strCache/>
            </c:strRef>
          </c:cat>
          <c:val>
            <c:numRef>
              <c:f>'20. Carga y Producción Judi (e)'!$E$79:$E$109</c:f>
              <c:numCache/>
            </c:numRef>
          </c:val>
        </c:ser>
        <c:gapWidth val="27"/>
        <c:axId val="44980328"/>
        <c:axId val="2169769"/>
      </c:barChart>
      <c:catAx>
        <c:axId val="44980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PENALES LIQUIDADORAS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</a:t>
            </a:r>
          </a:p>
        </c:rich>
      </c:tx>
      <c:layout>
        <c:manualLayout>
          <c:xMode val="factor"/>
          <c:yMode val="factor"/>
          <c:x val="0.023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40875"/>
          <c:w val="0.92425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Boletín!$B$182:$B$183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Boletín!$M$182:$M$183</c:f>
              <c:numCache/>
            </c:numRef>
          </c:val>
        </c:ser>
        <c:overlap val="-25"/>
        <c:axId val="19527922"/>
        <c:axId val="41533571"/>
      </c:bar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delete val="1"/>
        <c:majorTickMark val="out"/>
        <c:minorTickMark val="none"/>
        <c:tickLblPos val="none"/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925"/>
          <c:y val="0.27675"/>
          <c:w val="0.645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CIVILES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JULIO 2017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2705"/>
          <c:w val="0.960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Boletín!$B$219:$B$228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Boletín!$M$219:$M$228</c:f>
              <c:numCache/>
            </c:numRef>
          </c:val>
        </c:ser>
        <c:overlap val="-25"/>
        <c:axId val="38257820"/>
        <c:axId val="8776061"/>
      </c:bar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delete val="1"/>
        <c:majorTickMark val="out"/>
        <c:minorTickMark val="none"/>
        <c:tickLblPos val="none"/>
        <c:crossAx val="3825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5"/>
          <c:y val="0.198"/>
          <c:w val="0.456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PENALES LIQUIDADORES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-JULIO 2017</a:t>
            </a:r>
          </a:p>
        </c:rich>
      </c:tx>
      <c:layout>
        <c:manualLayout>
          <c:xMode val="factor"/>
          <c:yMode val="factor"/>
          <c:x val="-0.0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55"/>
          <c:w val="0.948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Boletín!$B$269:$B$276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Boletín!$M$269:$M$276</c:f>
              <c:numCache/>
            </c:numRef>
          </c:val>
        </c:ser>
        <c:overlap val="-25"/>
        <c:axId val="11875686"/>
        <c:axId val="39772311"/>
      </c:bar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delete val="1"/>
        <c:majorTickMark val="out"/>
        <c:minorTickMark val="none"/>
        <c:tickLblPos val="none"/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15"/>
          <c:y val="0.1845"/>
          <c:w val="0.452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 DE TRABAJO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JULIO 2017</a:t>
            </a:r>
          </a:p>
        </c:rich>
      </c:tx>
      <c:layout>
        <c:manualLayout>
          <c:xMode val="factor"/>
          <c:yMode val="factor"/>
          <c:x val="-0.0422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3"/>
          <c:w val="0.903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Boletín!$A$328:$A$332</c:f>
              <c:strCache/>
            </c:strRef>
          </c:cat>
          <c:val>
            <c:numRef>
              <c:f>Boletín!$B$328:$B$332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Boletín!$A$328:$A$332</c:f>
              <c:strCache/>
            </c:strRef>
          </c:cat>
          <c:val>
            <c:numRef>
              <c:f>Boletín!$M$328:$M$332</c:f>
              <c:numCache/>
            </c:numRef>
          </c:val>
        </c:ser>
        <c:overlap val="-25"/>
        <c:axId val="22406480"/>
        <c:axId val="331729"/>
      </c:bar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delete val="1"/>
        <c:majorTickMark val="out"/>
        <c:minorTickMark val="none"/>
        <c:tickLblPos val="none"/>
        <c:crossAx val="2240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425"/>
          <c:y val="0.22525"/>
          <c:w val="0.535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DE FAMILIA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JULIO 2017</a:t>
            </a:r>
          </a:p>
        </c:rich>
      </c:tx>
      <c:layout>
        <c:manualLayout>
          <c:xMode val="factor"/>
          <c:yMode val="factor"/>
          <c:x val="-0.036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31625"/>
          <c:w val="0.915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Boletín!$A$364:$A$370</c:f>
              <c:strCache/>
            </c:strRef>
          </c:cat>
          <c:val>
            <c:numRef>
              <c:f>Boletín!$B$364:$B$370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Boletín!$A$364:$A$370</c:f>
              <c:strCache/>
            </c:strRef>
          </c:cat>
          <c:val>
            <c:numRef>
              <c:f>Boletín!$M$364:$M$370</c:f>
              <c:numCache/>
            </c:numRef>
          </c:val>
        </c:ser>
        <c:overlap val="-25"/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delete val="1"/>
        <c:majorTickMark val="out"/>
        <c:minorTickMark val="none"/>
        <c:tickLblPos val="none"/>
        <c:crossAx val="298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225"/>
          <c:y val="0.24275"/>
          <c:w val="0.559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MIXTOS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JULIO  2017</a:t>
            </a:r>
          </a:p>
        </c:rich>
      </c:tx>
      <c:layout>
        <c:manualLayout>
          <c:xMode val="factor"/>
          <c:yMode val="factor"/>
          <c:x val="-0.041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306"/>
          <c:w val="0.938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Boletín!$A$398:$A$404</c:f>
              <c:strCache/>
            </c:strRef>
          </c:cat>
          <c:val>
            <c:numRef>
              <c:f>Boletín!$B$398:$B$404</c:f>
              <c:numCache/>
            </c:numRef>
          </c:val>
        </c:ser>
        <c:ser>
          <c:idx val="1"/>
          <c:order val="1"/>
          <c:tx>
            <c:v>EXP. RESUELTO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Boletín!$A$398:$A$404</c:f>
              <c:strCache/>
            </c:strRef>
          </c:cat>
          <c:val>
            <c:numRef>
              <c:f>Boletín!$M$398:$M$404</c:f>
              <c:numCache/>
            </c:numRef>
          </c:val>
        </c:ser>
        <c:overlap val="-25"/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delete val="1"/>
        <c:majorTickMark val="out"/>
        <c:minorTickMark val="none"/>
        <c:tickLblPos val="none"/>
        <c:crossAx val="4050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15"/>
          <c:y val="0.2705"/>
          <c:w val="0.53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image" Target="../media/image5.jpeg" /><Relationship Id="rId12" Type="http://schemas.openxmlformats.org/officeDocument/2006/relationships/image" Target="../media/image6.emf" /><Relationship Id="rId1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0.91375</cdr:y>
    </cdr:from>
    <cdr:to>
      <cdr:x>1</cdr:x>
      <cdr:y>0.9775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85775" y="5038725"/>
          <a:ext cx="6915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ejecución presupuestal considera el gasto del periodo por todo tipo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Fuente</a:t>
          </a:r>
        </a:p>
      </cdr:txBody>
    </cdr:sp>
  </cdr:relSizeAnchor>
  <cdr:relSizeAnchor xmlns:cdr="http://schemas.openxmlformats.org/drawingml/2006/chartDrawing">
    <cdr:from>
      <cdr:x>0.3275</cdr:x>
      <cdr:y>0.86475</cdr:y>
    </cdr:from>
    <cdr:to>
      <cdr:x>0.9505</cdr:x>
      <cdr:y>0.90575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400300" y="4762500"/>
          <a:ext cx="458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>
      <xdr:nvGraphicFramePr>
        <xdr:cNvPr id="1" name="1 Gráfico"/>
        <xdr:cNvGraphicFramePr/>
      </xdr:nvGraphicFramePr>
      <xdr:xfrm>
        <a:off x="504825" y="5257800"/>
        <a:ext cx="73533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>
      <xdr:nvGraphicFramePr>
        <xdr:cNvPr id="1" name="1 Gráfico"/>
        <xdr:cNvGraphicFramePr/>
      </xdr:nvGraphicFramePr>
      <xdr:xfrm>
        <a:off x="2705100" y="10401300"/>
        <a:ext cx="4381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>
      <xdr:nvGraphicFramePr>
        <xdr:cNvPr id="1" name="1 Gráfico"/>
        <xdr:cNvGraphicFramePr/>
      </xdr:nvGraphicFramePr>
      <xdr:xfrm>
        <a:off x="2990850" y="8534400"/>
        <a:ext cx="4848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28575</xdr:rowOff>
    </xdr:from>
    <xdr:to>
      <xdr:col>18</xdr:col>
      <xdr:colOff>190500</xdr:colOff>
      <xdr:row>71</xdr:row>
      <xdr:rowOff>95250</xdr:rowOff>
    </xdr:to>
    <xdr:pic>
      <xdr:nvPicPr>
        <xdr:cNvPr id="1" name="Picture 1" descr="http://www.rpp.com.pe/pict.php?g=-1&amp;p=/picnewsa/7964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5857875"/>
          <a:ext cx="82200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876425"/>
          <a:ext cx="2095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7278350"/>
          <a:ext cx="11677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184</xdr:row>
      <xdr:rowOff>95250</xdr:rowOff>
    </xdr:from>
    <xdr:to>
      <xdr:col>15</xdr:col>
      <xdr:colOff>171450</xdr:colOff>
      <xdr:row>206</xdr:row>
      <xdr:rowOff>0</xdr:rowOff>
    </xdr:to>
    <xdr:graphicFrame>
      <xdr:nvGraphicFramePr>
        <xdr:cNvPr id="4" name="9 Gráfico"/>
        <xdr:cNvGraphicFramePr/>
      </xdr:nvGraphicFramePr>
      <xdr:xfrm>
        <a:off x="3686175" y="32442150"/>
        <a:ext cx="49244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1371600</xdr:colOff>
      <xdr:row>231</xdr:row>
      <xdr:rowOff>66675</xdr:rowOff>
    </xdr:from>
    <xdr:to>
      <xdr:col>18</xdr:col>
      <xdr:colOff>504825</xdr:colOff>
      <xdr:row>259</xdr:row>
      <xdr:rowOff>76200</xdr:rowOff>
    </xdr:to>
    <xdr:graphicFrame>
      <xdr:nvGraphicFramePr>
        <xdr:cNvPr id="5" name="13 Gráfico"/>
        <xdr:cNvGraphicFramePr/>
      </xdr:nvGraphicFramePr>
      <xdr:xfrm>
        <a:off x="1371600" y="40957500"/>
        <a:ext cx="891540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278</xdr:row>
      <xdr:rowOff>57150</xdr:rowOff>
    </xdr:from>
    <xdr:to>
      <xdr:col>18</xdr:col>
      <xdr:colOff>457200</xdr:colOff>
      <xdr:row>317</xdr:row>
      <xdr:rowOff>0</xdr:rowOff>
    </xdr:to>
    <xdr:graphicFrame>
      <xdr:nvGraphicFramePr>
        <xdr:cNvPr id="6" name="14 Gráfico"/>
        <xdr:cNvGraphicFramePr/>
      </xdr:nvGraphicFramePr>
      <xdr:xfrm>
        <a:off x="1590675" y="48929925"/>
        <a:ext cx="864870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390525</xdr:colOff>
      <xdr:row>336</xdr:row>
      <xdr:rowOff>19050</xdr:rowOff>
    </xdr:from>
    <xdr:to>
      <xdr:col>16</xdr:col>
      <xdr:colOff>390525</xdr:colOff>
      <xdr:row>354</xdr:row>
      <xdr:rowOff>114300</xdr:rowOff>
    </xdr:to>
    <xdr:graphicFrame>
      <xdr:nvGraphicFramePr>
        <xdr:cNvPr id="7" name="15 Gráfico"/>
        <xdr:cNvGraphicFramePr/>
      </xdr:nvGraphicFramePr>
      <xdr:xfrm>
        <a:off x="2409825" y="57845325"/>
        <a:ext cx="682942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133350</xdr:colOff>
      <xdr:row>372</xdr:row>
      <xdr:rowOff>0</xdr:rowOff>
    </xdr:from>
    <xdr:to>
      <xdr:col>16</xdr:col>
      <xdr:colOff>390525</xdr:colOff>
      <xdr:row>388</xdr:row>
      <xdr:rowOff>123825</xdr:rowOff>
    </xdr:to>
    <xdr:graphicFrame>
      <xdr:nvGraphicFramePr>
        <xdr:cNvPr id="8" name="16 Gráfico"/>
        <xdr:cNvGraphicFramePr/>
      </xdr:nvGraphicFramePr>
      <xdr:xfrm>
        <a:off x="2152650" y="63779400"/>
        <a:ext cx="7086600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</xdr:colOff>
      <xdr:row>405</xdr:row>
      <xdr:rowOff>57150</xdr:rowOff>
    </xdr:from>
    <xdr:to>
      <xdr:col>17</xdr:col>
      <xdr:colOff>104775</xdr:colOff>
      <xdr:row>422</xdr:row>
      <xdr:rowOff>95250</xdr:rowOff>
    </xdr:to>
    <xdr:graphicFrame>
      <xdr:nvGraphicFramePr>
        <xdr:cNvPr id="9" name="17 Gráfico"/>
        <xdr:cNvGraphicFramePr/>
      </xdr:nvGraphicFramePr>
      <xdr:xfrm>
        <a:off x="2552700" y="70027800"/>
        <a:ext cx="6791325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1428750</xdr:colOff>
      <xdr:row>470</xdr:row>
      <xdr:rowOff>66675</xdr:rowOff>
    </xdr:from>
    <xdr:to>
      <xdr:col>18</xdr:col>
      <xdr:colOff>409575</xdr:colOff>
      <xdr:row>493</xdr:row>
      <xdr:rowOff>104775</xdr:rowOff>
    </xdr:to>
    <xdr:graphicFrame>
      <xdr:nvGraphicFramePr>
        <xdr:cNvPr id="10" name="20 Gráfico"/>
        <xdr:cNvGraphicFramePr/>
      </xdr:nvGraphicFramePr>
      <xdr:xfrm>
        <a:off x="1428750" y="82448400"/>
        <a:ext cx="8763000" cy="3762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400050</xdr:colOff>
      <xdr:row>150</xdr:row>
      <xdr:rowOff>95250</xdr:rowOff>
    </xdr:from>
    <xdr:to>
      <xdr:col>16</xdr:col>
      <xdr:colOff>228600</xdr:colOff>
      <xdr:row>173</xdr:row>
      <xdr:rowOff>66675</xdr:rowOff>
    </xdr:to>
    <xdr:graphicFrame>
      <xdr:nvGraphicFramePr>
        <xdr:cNvPr id="11" name="22 Gráfico"/>
        <xdr:cNvGraphicFramePr/>
      </xdr:nvGraphicFramePr>
      <xdr:xfrm>
        <a:off x="2895600" y="26889075"/>
        <a:ext cx="618172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219075</xdr:colOff>
      <xdr:row>116</xdr:row>
      <xdr:rowOff>95250</xdr:rowOff>
    </xdr:from>
    <xdr:to>
      <xdr:col>20</xdr:col>
      <xdr:colOff>47625</xdr:colOff>
      <xdr:row>138</xdr:row>
      <xdr:rowOff>104775</xdr:rowOff>
    </xdr:to>
    <xdr:graphicFrame>
      <xdr:nvGraphicFramePr>
        <xdr:cNvPr id="12" name="18 Gráfico"/>
        <xdr:cNvGraphicFramePr/>
      </xdr:nvGraphicFramePr>
      <xdr:xfrm>
        <a:off x="6343650" y="21202650"/>
        <a:ext cx="4543425" cy="2943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409575</xdr:colOff>
      <xdr:row>116</xdr:row>
      <xdr:rowOff>104775</xdr:rowOff>
    </xdr:from>
    <xdr:to>
      <xdr:col>9</xdr:col>
      <xdr:colOff>333375</xdr:colOff>
      <xdr:row>138</xdr:row>
      <xdr:rowOff>104775</xdr:rowOff>
    </xdr:to>
    <xdr:graphicFrame>
      <xdr:nvGraphicFramePr>
        <xdr:cNvPr id="13" name="23 Gráfico"/>
        <xdr:cNvGraphicFramePr/>
      </xdr:nvGraphicFramePr>
      <xdr:xfrm>
        <a:off x="409575" y="21212175"/>
        <a:ext cx="529590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1419225</xdr:colOff>
      <xdr:row>494</xdr:row>
      <xdr:rowOff>123825</xdr:rowOff>
    </xdr:from>
    <xdr:to>
      <xdr:col>18</xdr:col>
      <xdr:colOff>400050</xdr:colOff>
      <xdr:row>520</xdr:row>
      <xdr:rowOff>66675</xdr:rowOff>
    </xdr:to>
    <xdr:graphicFrame>
      <xdr:nvGraphicFramePr>
        <xdr:cNvPr id="14" name="19 Gráfico"/>
        <xdr:cNvGraphicFramePr/>
      </xdr:nvGraphicFramePr>
      <xdr:xfrm>
        <a:off x="1419225" y="86391750"/>
        <a:ext cx="8763000" cy="4152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1371600</xdr:colOff>
      <xdr:row>524</xdr:row>
      <xdr:rowOff>142875</xdr:rowOff>
    </xdr:from>
    <xdr:to>
      <xdr:col>18</xdr:col>
      <xdr:colOff>419100</xdr:colOff>
      <xdr:row>552</xdr:row>
      <xdr:rowOff>76200</xdr:rowOff>
    </xdr:to>
    <xdr:graphicFrame>
      <xdr:nvGraphicFramePr>
        <xdr:cNvPr id="15" name="21 Gráfico"/>
        <xdr:cNvGraphicFramePr/>
      </xdr:nvGraphicFramePr>
      <xdr:xfrm>
        <a:off x="1371600" y="91268550"/>
        <a:ext cx="8829675" cy="4467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1381125</xdr:colOff>
      <xdr:row>554</xdr:row>
      <xdr:rowOff>133350</xdr:rowOff>
    </xdr:from>
    <xdr:to>
      <xdr:col>18</xdr:col>
      <xdr:colOff>428625</xdr:colOff>
      <xdr:row>582</xdr:row>
      <xdr:rowOff>66675</xdr:rowOff>
    </xdr:to>
    <xdr:graphicFrame>
      <xdr:nvGraphicFramePr>
        <xdr:cNvPr id="16" name="24 Gráfico"/>
        <xdr:cNvGraphicFramePr/>
      </xdr:nvGraphicFramePr>
      <xdr:xfrm>
        <a:off x="1381125" y="96116775"/>
        <a:ext cx="8829675" cy="4467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181</xdr:row>
      <xdr:rowOff>28575</xdr:rowOff>
    </xdr:from>
    <xdr:to>
      <xdr:col>22</xdr:col>
      <xdr:colOff>342900</xdr:colOff>
      <xdr:row>204</xdr:row>
      <xdr:rowOff>28575</xdr:rowOff>
    </xdr:to>
    <xdr:graphicFrame>
      <xdr:nvGraphicFramePr>
        <xdr:cNvPr id="1" name="5 Gráfico"/>
        <xdr:cNvGraphicFramePr/>
      </xdr:nvGraphicFramePr>
      <xdr:xfrm>
        <a:off x="57150" y="34547175"/>
        <a:ext cx="11572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245</xdr:row>
      <xdr:rowOff>85725</xdr:rowOff>
    </xdr:from>
    <xdr:to>
      <xdr:col>12</xdr:col>
      <xdr:colOff>104775</xdr:colOff>
      <xdr:row>260</xdr:row>
      <xdr:rowOff>66675</xdr:rowOff>
    </xdr:to>
    <xdr:graphicFrame>
      <xdr:nvGraphicFramePr>
        <xdr:cNvPr id="2" name="8 Gráfico"/>
        <xdr:cNvGraphicFramePr/>
      </xdr:nvGraphicFramePr>
      <xdr:xfrm>
        <a:off x="409575" y="44405550"/>
        <a:ext cx="5667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290</xdr:row>
      <xdr:rowOff>142875</xdr:rowOff>
    </xdr:from>
    <xdr:to>
      <xdr:col>12</xdr:col>
      <xdr:colOff>304800</xdr:colOff>
      <xdr:row>305</xdr:row>
      <xdr:rowOff>104775</xdr:rowOff>
    </xdr:to>
    <xdr:graphicFrame>
      <xdr:nvGraphicFramePr>
        <xdr:cNvPr id="3" name="11 Gráfico"/>
        <xdr:cNvGraphicFramePr/>
      </xdr:nvGraphicFramePr>
      <xdr:xfrm>
        <a:off x="95250" y="53482875"/>
        <a:ext cx="61817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132</xdr:row>
      <xdr:rowOff>66675</xdr:rowOff>
    </xdr:from>
    <xdr:to>
      <xdr:col>12</xdr:col>
      <xdr:colOff>180975</xdr:colOff>
      <xdr:row>155</xdr:row>
      <xdr:rowOff>0</xdr:rowOff>
    </xdr:to>
    <xdr:graphicFrame>
      <xdr:nvGraphicFramePr>
        <xdr:cNvPr id="4" name="14 Gráfico"/>
        <xdr:cNvGraphicFramePr/>
      </xdr:nvGraphicFramePr>
      <xdr:xfrm>
        <a:off x="200025" y="24355425"/>
        <a:ext cx="595312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619125</xdr:colOff>
      <xdr:row>132</xdr:row>
      <xdr:rowOff>76200</xdr:rowOff>
    </xdr:from>
    <xdr:to>
      <xdr:col>22</xdr:col>
      <xdr:colOff>171450</xdr:colOff>
      <xdr:row>155</xdr:row>
      <xdr:rowOff>19050</xdr:rowOff>
    </xdr:to>
    <xdr:graphicFrame>
      <xdr:nvGraphicFramePr>
        <xdr:cNvPr id="5" name="9 Gráfico"/>
        <xdr:cNvGraphicFramePr/>
      </xdr:nvGraphicFramePr>
      <xdr:xfrm>
        <a:off x="6591300" y="24364950"/>
        <a:ext cx="48672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212</xdr:row>
      <xdr:rowOff>76200</xdr:rowOff>
    </xdr:from>
    <xdr:to>
      <xdr:col>22</xdr:col>
      <xdr:colOff>342900</xdr:colOff>
      <xdr:row>232</xdr:row>
      <xdr:rowOff>38100</xdr:rowOff>
    </xdr:to>
    <xdr:graphicFrame>
      <xdr:nvGraphicFramePr>
        <xdr:cNvPr id="6" name="10 Gráfico"/>
        <xdr:cNvGraphicFramePr/>
      </xdr:nvGraphicFramePr>
      <xdr:xfrm>
        <a:off x="76200" y="38728650"/>
        <a:ext cx="1155382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695325</xdr:colOff>
      <xdr:row>245</xdr:row>
      <xdr:rowOff>76200</xdr:rowOff>
    </xdr:from>
    <xdr:to>
      <xdr:col>22</xdr:col>
      <xdr:colOff>104775</xdr:colOff>
      <xdr:row>260</xdr:row>
      <xdr:rowOff>47625</xdr:rowOff>
    </xdr:to>
    <xdr:graphicFrame>
      <xdr:nvGraphicFramePr>
        <xdr:cNvPr id="7" name="12 Gráfico"/>
        <xdr:cNvGraphicFramePr/>
      </xdr:nvGraphicFramePr>
      <xdr:xfrm>
        <a:off x="6667500" y="44396025"/>
        <a:ext cx="4724400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571500</xdr:colOff>
      <xdr:row>290</xdr:row>
      <xdr:rowOff>123825</xdr:rowOff>
    </xdr:from>
    <xdr:to>
      <xdr:col>22</xdr:col>
      <xdr:colOff>342900</xdr:colOff>
      <xdr:row>305</xdr:row>
      <xdr:rowOff>85725</xdr:rowOff>
    </xdr:to>
    <xdr:graphicFrame>
      <xdr:nvGraphicFramePr>
        <xdr:cNvPr id="8" name="13 Gráfico"/>
        <xdr:cNvGraphicFramePr/>
      </xdr:nvGraphicFramePr>
      <xdr:xfrm>
        <a:off x="6543675" y="53463825"/>
        <a:ext cx="5086350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329</xdr:row>
      <xdr:rowOff>0</xdr:rowOff>
    </xdr:from>
    <xdr:to>
      <xdr:col>12</xdr:col>
      <xdr:colOff>457200</xdr:colOff>
      <xdr:row>352</xdr:row>
      <xdr:rowOff>47625</xdr:rowOff>
    </xdr:to>
    <xdr:graphicFrame>
      <xdr:nvGraphicFramePr>
        <xdr:cNvPr id="9" name="15 Gráfico"/>
        <xdr:cNvGraphicFramePr/>
      </xdr:nvGraphicFramePr>
      <xdr:xfrm>
        <a:off x="171450" y="59883675"/>
        <a:ext cx="6257925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590550</xdr:colOff>
      <xdr:row>329</xdr:row>
      <xdr:rowOff>0</xdr:rowOff>
    </xdr:from>
    <xdr:to>
      <xdr:col>22</xdr:col>
      <xdr:colOff>342900</xdr:colOff>
      <xdr:row>352</xdr:row>
      <xdr:rowOff>47625</xdr:rowOff>
    </xdr:to>
    <xdr:graphicFrame>
      <xdr:nvGraphicFramePr>
        <xdr:cNvPr id="10" name="16 Gráfico"/>
        <xdr:cNvGraphicFramePr/>
      </xdr:nvGraphicFramePr>
      <xdr:xfrm>
        <a:off x="6562725" y="59883675"/>
        <a:ext cx="50673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247650</xdr:colOff>
      <xdr:row>31</xdr:row>
      <xdr:rowOff>28575</xdr:rowOff>
    </xdr:from>
    <xdr:to>
      <xdr:col>19</xdr:col>
      <xdr:colOff>76200</xdr:colOff>
      <xdr:row>71</xdr:row>
      <xdr:rowOff>95250</xdr:rowOff>
    </xdr:to>
    <xdr:pic>
      <xdr:nvPicPr>
        <xdr:cNvPr id="11" name="Picture 1" descr="http://www.rpp.com.pe/pict.php?g=-1&amp;p=/picnewsa/7964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5857875"/>
          <a:ext cx="796290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1876425"/>
          <a:ext cx="19907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771525</xdr:colOff>
      <xdr:row>101</xdr:row>
      <xdr:rowOff>123825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7373600"/>
          <a:ext cx="10782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hyperlink" Target="http://www.pj.gob.pe/" TargetMode="External" /><Relationship Id="rId6" Type="http://schemas.openxmlformats.org/officeDocument/2006/relationships/hyperlink" Target="http://www.pj.gob.pe/" TargetMode="External" /><Relationship Id="rId7" Type="http://schemas.openxmlformats.org/officeDocument/2006/relationships/hyperlink" Target="http://www.pj.gob.pe/" TargetMode="External" /><Relationship Id="rId8" Type="http://schemas.openxmlformats.org/officeDocument/2006/relationships/hyperlink" Target="http://www.pj.gob.pe/" TargetMode="External" /><Relationship Id="rId9" Type="http://schemas.openxmlformats.org/officeDocument/2006/relationships/hyperlink" Target="http://www.pj.gob.pe/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99"/>
  <sheetViews>
    <sheetView showGridLines="0" zoomScale="85" zoomScaleNormal="85" zoomScalePageLayoutView="0" workbookViewId="0" topLeftCell="A49">
      <selection activeCell="H74" sqref="H74"/>
    </sheetView>
  </sheetViews>
  <sheetFormatPr defaultColWidth="11.421875" defaultRowHeight="12.75"/>
  <cols>
    <col min="1" max="1" width="0.85546875" style="0" customWidth="1"/>
    <col min="2" max="2" width="25.00390625" style="0" customWidth="1"/>
    <col min="3" max="3" width="0.85546875" style="0" customWidth="1"/>
    <col min="4" max="4" width="13.421875" style="0" bestFit="1" customWidth="1"/>
    <col min="5" max="5" width="9.00390625" style="0" customWidth="1"/>
    <col min="6" max="6" width="7.00390625" style="0" customWidth="1"/>
    <col min="7" max="7" width="0.85546875" style="0" customWidth="1"/>
    <col min="8" max="8" width="12.7109375" style="0" customWidth="1"/>
    <col min="9" max="9" width="12.7109375" style="0" bestFit="1" customWidth="1"/>
    <col min="10" max="10" width="12.28125" style="0" bestFit="1" customWidth="1"/>
    <col min="11" max="11" width="6.421875" style="0" customWidth="1"/>
    <col min="12" max="12" width="11.7109375" style="0" customWidth="1"/>
    <col min="13" max="13" width="12.57421875" style="0" bestFit="1" customWidth="1"/>
    <col min="14" max="14" width="7.140625" style="0" customWidth="1"/>
    <col min="15" max="15" width="12.7109375" style="0" bestFit="1" customWidth="1"/>
    <col min="16" max="16" width="29.28125" style="9" customWidth="1"/>
  </cols>
  <sheetData>
    <row r="1" ht="18" customHeight="1"/>
    <row r="2" spans="2:14" ht="30" customHeight="1">
      <c r="B2" s="612" t="s">
        <v>76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4"/>
    </row>
    <row r="3" spans="2:14" ht="30" customHeight="1">
      <c r="B3" s="615" t="s">
        <v>60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7"/>
    </row>
    <row r="4" spans="2:14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4" ht="21" customHeight="1">
      <c r="B5" s="618" t="s">
        <v>77</v>
      </c>
      <c r="C5" s="140"/>
      <c r="D5" s="619" t="s">
        <v>44</v>
      </c>
      <c r="E5" s="620"/>
      <c r="F5" s="621"/>
      <c r="G5" s="141"/>
      <c r="H5" s="619" t="s">
        <v>56</v>
      </c>
      <c r="I5" s="620"/>
      <c r="J5" s="620"/>
      <c r="K5" s="620"/>
      <c r="L5" s="620"/>
      <c r="M5" s="620"/>
      <c r="N5" s="621"/>
    </row>
    <row r="6" spans="2:14" ht="32.25" customHeight="1">
      <c r="B6" s="618"/>
      <c r="C6" s="140"/>
      <c r="D6" s="622" t="s">
        <v>57</v>
      </c>
      <c r="E6" s="624" t="s">
        <v>97</v>
      </c>
      <c r="F6" s="625"/>
      <c r="G6" s="45"/>
      <c r="H6" s="622" t="s">
        <v>89</v>
      </c>
      <c r="I6" s="626" t="s">
        <v>98</v>
      </c>
      <c r="J6" s="626"/>
      <c r="K6" s="626"/>
      <c r="L6" s="626"/>
      <c r="M6" s="626"/>
      <c r="N6" s="626"/>
    </row>
    <row r="7" spans="2:14" ht="36" customHeight="1">
      <c r="B7" s="618"/>
      <c r="C7" s="140"/>
      <c r="D7" s="623"/>
      <c r="E7" s="125" t="s">
        <v>96</v>
      </c>
      <c r="F7" s="126" t="s">
        <v>0</v>
      </c>
      <c r="G7" s="127"/>
      <c r="H7" s="623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4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4" ht="21" customHeight="1">
      <c r="B9" s="146" t="s">
        <v>1</v>
      </c>
      <c r="C9" s="137"/>
      <c r="D9" s="147">
        <f>+D11+D17</f>
        <v>1305434.802</v>
      </c>
      <c r="E9" s="148">
        <f>+E11+E17</f>
        <v>713244.8336499999</v>
      </c>
      <c r="F9" s="149">
        <f>IF(E9&gt;0,E9/D9*100,0)</f>
        <v>54.63657262371652</v>
      </c>
      <c r="G9" s="150"/>
      <c r="H9" s="147">
        <f aca="true" t="shared" si="0" ref="H9:M9">+H11+H17</f>
        <v>1334635.495</v>
      </c>
      <c r="I9" s="151">
        <f t="shared" si="0"/>
        <v>676842.0828099999</v>
      </c>
      <c r="J9" s="152">
        <f t="shared" si="0"/>
        <v>53596.79031</v>
      </c>
      <c r="K9" s="152">
        <f t="shared" si="0"/>
        <v>450.62494</v>
      </c>
      <c r="L9" s="153">
        <f t="shared" si="0"/>
        <v>1116.55178</v>
      </c>
      <c r="M9" s="153">
        <f t="shared" si="0"/>
        <v>732006.0498400001</v>
      </c>
      <c r="N9" s="149">
        <f>IF(M9&gt;0,+M9/H9*100,0)</f>
        <v>54.84688910060795</v>
      </c>
    </row>
    <row r="10" spans="2:14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1123308.697</v>
      </c>
      <c r="E11" s="157">
        <f>SUM(E12:E16)</f>
        <v>688242.45295</v>
      </c>
      <c r="F11" s="158">
        <f>IF(E11&gt;0,E11/D11*100,0)</f>
        <v>61.26921787288539</v>
      </c>
      <c r="G11" s="150"/>
      <c r="H11" s="156">
        <f aca="true" t="shared" si="1" ref="H11:M11">SUM(H12:H16)</f>
        <v>1278346.776</v>
      </c>
      <c r="I11" s="159">
        <f t="shared" si="1"/>
        <v>672634.1778099999</v>
      </c>
      <c r="J11" s="160">
        <f t="shared" si="1"/>
        <v>53596.79031</v>
      </c>
      <c r="K11" s="160">
        <f t="shared" si="1"/>
        <v>0</v>
      </c>
      <c r="L11" s="161">
        <f t="shared" si="1"/>
        <v>1004.23278</v>
      </c>
      <c r="M11" s="156">
        <f t="shared" si="1"/>
        <v>727235.2009</v>
      </c>
      <c r="N11" s="162">
        <f>IF(M11&gt;0,+M11/H11*100,0)</f>
        <v>56.88872648277403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732480.105</v>
      </c>
      <c r="E12" s="165">
        <v>456891.17053</v>
      </c>
      <c r="F12" s="166">
        <f aca="true" t="shared" si="2" ref="F12:F19">IF(E12&gt;0,E12/D12*100,0)</f>
        <v>62.3759153881729</v>
      </c>
      <c r="G12" s="167"/>
      <c r="H12" s="164">
        <v>789558.343</v>
      </c>
      <c r="I12" s="168">
        <v>446363.61048</v>
      </c>
      <c r="J12" s="169">
        <v>36046.8489</v>
      </c>
      <c r="K12" s="169">
        <v>0</v>
      </c>
      <c r="L12" s="170">
        <v>0</v>
      </c>
      <c r="M12" s="170">
        <f>+I12+J12+K12+L12</f>
        <v>482410.45937999996</v>
      </c>
      <c r="N12" s="166">
        <f aca="true" t="shared" si="3" ref="N12:N19">IF(M12&gt;0,+M12/H12*100,0)</f>
        <v>61.0987729604676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80226.46591</v>
      </c>
      <c r="F13" s="166">
        <f t="shared" si="2"/>
        <v>66.72054270549839</v>
      </c>
      <c r="G13" s="167"/>
      <c r="H13" s="164">
        <v>121679.3</v>
      </c>
      <c r="I13" s="168">
        <v>80142.01717</v>
      </c>
      <c r="J13" s="169">
        <v>0</v>
      </c>
      <c r="K13" s="169">
        <v>0</v>
      </c>
      <c r="L13" s="170">
        <v>0</v>
      </c>
      <c r="M13" s="170">
        <f>+I13+J13+K13+L13</f>
        <v>80142.01717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</v>
      </c>
      <c r="G14" s="167"/>
      <c r="H14" s="172">
        <v>347521.767</v>
      </c>
      <c r="I14" s="174">
        <v>133164.01828</v>
      </c>
      <c r="J14" s="169">
        <v>17549.94141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7634.51769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</v>
      </c>
      <c r="F16" s="166">
        <f t="shared" si="2"/>
        <v>68.28847133280796</v>
      </c>
      <c r="G16" s="167"/>
      <c r="H16" s="172">
        <v>19587.366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</v>
      </c>
      <c r="F17" s="180">
        <f t="shared" si="2"/>
        <v>13.728059851716482</v>
      </c>
      <c r="G17" s="150"/>
      <c r="H17" s="178">
        <f aca="true" t="shared" si="4" ref="H17:M17">SUM(H18:H19)</f>
        <v>56288.719</v>
      </c>
      <c r="I17" s="181">
        <f t="shared" si="4"/>
        <v>4207.905</v>
      </c>
      <c r="J17" s="182">
        <f t="shared" si="4"/>
        <v>0</v>
      </c>
      <c r="K17" s="182">
        <f t="shared" si="4"/>
        <v>450.62494</v>
      </c>
      <c r="L17" s="183">
        <f t="shared" si="4"/>
        <v>112.319</v>
      </c>
      <c r="M17" s="183">
        <f t="shared" si="4"/>
        <v>4770.84894</v>
      </c>
      <c r="N17" s="180">
        <f t="shared" si="3"/>
        <v>8.475675099303645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71760.68</v>
      </c>
      <c r="E19" s="185">
        <v>8223.5701</v>
      </c>
      <c r="F19" s="186">
        <f t="shared" si="2"/>
        <v>11.459715961442955</v>
      </c>
      <c r="G19" s="167"/>
      <c r="H19" s="184">
        <v>56288.719</v>
      </c>
      <c r="I19" s="187">
        <v>4207.905</v>
      </c>
      <c r="J19" s="188">
        <v>0</v>
      </c>
      <c r="K19" s="188">
        <v>450.62494</v>
      </c>
      <c r="L19" s="189">
        <v>112.319</v>
      </c>
      <c r="M19" s="189">
        <f>+I19+J19+K19+L19</f>
        <v>4770.84894</v>
      </c>
      <c r="N19" s="186">
        <f t="shared" si="3"/>
        <v>8.475675099303645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ht="12.75">
      <c r="I21" s="121"/>
    </row>
    <row r="22" spans="2:14" ht="13.5">
      <c r="B22" s="609" t="s">
        <v>5</v>
      </c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</row>
    <row r="23" spans="3:15" ht="12.75">
      <c r="C23" s="2"/>
      <c r="G23" s="2"/>
      <c r="O23" s="1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13" ht="12.75">
      <c r="B57" s="610"/>
      <c r="C57" s="611"/>
      <c r="D57" s="611"/>
      <c r="E57" s="611"/>
      <c r="F57" s="611"/>
      <c r="G57" s="611"/>
      <c r="H57" s="611"/>
      <c r="I57" s="611"/>
      <c r="J57" s="611"/>
      <c r="K57" s="611"/>
      <c r="L57" s="611"/>
      <c r="M57" s="61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80" spans="4:19" ht="12.75">
      <c r="D80" s="42" t="s">
        <v>79</v>
      </c>
      <c r="E80" s="134">
        <v>72.059906</v>
      </c>
      <c r="H80" s="610" t="s">
        <v>93</v>
      </c>
      <c r="I80" s="611"/>
      <c r="J80" s="611"/>
      <c r="K80" s="611"/>
      <c r="L80" s="611"/>
      <c r="M80" s="611"/>
      <c r="N80" s="611"/>
      <c r="O80" s="611"/>
      <c r="P80" s="611"/>
      <c r="Q80" s="611"/>
      <c r="R80" s="611"/>
      <c r="S80" s="611"/>
    </row>
    <row r="81" spans="4:5" ht="12.75">
      <c r="D81" s="42" t="s">
        <v>80</v>
      </c>
      <c r="E81" s="134">
        <v>73.190011</v>
      </c>
    </row>
    <row r="82" spans="4:5" ht="12.75">
      <c r="D82" s="42" t="s">
        <v>81</v>
      </c>
      <c r="E82" s="134">
        <v>88.855313</v>
      </c>
    </row>
    <row r="83" spans="4:5" ht="12.75">
      <c r="D83" s="42" t="s">
        <v>82</v>
      </c>
      <c r="E83" s="134">
        <v>76.285434</v>
      </c>
    </row>
    <row r="84" spans="4:5" ht="12.75">
      <c r="D84" s="42" t="s">
        <v>81</v>
      </c>
      <c r="E84" s="134">
        <v>79.872392</v>
      </c>
    </row>
    <row r="85" spans="4:5" ht="12.75">
      <c r="D85" s="42" t="s">
        <v>83</v>
      </c>
      <c r="E85" s="134">
        <v>109.186836</v>
      </c>
    </row>
    <row r="86" spans="4:5" ht="12.75">
      <c r="D86" s="42" t="s">
        <v>83</v>
      </c>
      <c r="E86" s="134">
        <v>118.646994</v>
      </c>
    </row>
    <row r="87" spans="4:5" ht="12.75">
      <c r="D87" s="42" t="s">
        <v>82</v>
      </c>
      <c r="E87" s="134">
        <v>95.262723</v>
      </c>
    </row>
    <row r="88" spans="4:5" ht="12.75">
      <c r="D88" s="42" t="s">
        <v>84</v>
      </c>
      <c r="E88" s="134">
        <v>121.432645</v>
      </c>
    </row>
    <row r="89" spans="4:5" ht="12.75">
      <c r="D89" s="42" t="s">
        <v>85</v>
      </c>
      <c r="E89" s="134">
        <v>199.150533</v>
      </c>
    </row>
    <row r="90" spans="4:5" ht="12.75">
      <c r="D90" s="42" t="s">
        <v>86</v>
      </c>
      <c r="E90" s="134">
        <v>77.710759</v>
      </c>
    </row>
    <row r="91" spans="4:5" ht="12.75">
      <c r="D91" s="42" t="s">
        <v>87</v>
      </c>
      <c r="E91" s="134">
        <v>188.401284</v>
      </c>
    </row>
    <row r="92" spans="4:5" ht="12.75">
      <c r="D92" s="42" t="s">
        <v>79</v>
      </c>
      <c r="E92" s="135">
        <v>75.03795236</v>
      </c>
    </row>
    <row r="93" spans="4:5" ht="12.75">
      <c r="D93" s="42" t="s">
        <v>80</v>
      </c>
      <c r="E93" s="135">
        <v>76.85802245</v>
      </c>
    </row>
    <row r="94" spans="4:5" ht="12.75">
      <c r="D94" s="42" t="s">
        <v>81</v>
      </c>
      <c r="E94" s="135">
        <v>89.92422096</v>
      </c>
    </row>
    <row r="95" spans="4:5" ht="12.75">
      <c r="D95" s="42" t="s">
        <v>82</v>
      </c>
      <c r="E95" s="135">
        <v>102.47203928</v>
      </c>
    </row>
    <row r="96" spans="4:5" ht="12.75">
      <c r="D96" s="42" t="s">
        <v>81</v>
      </c>
      <c r="E96" s="135">
        <v>84.37247689</v>
      </c>
    </row>
    <row r="97" spans="4:5" ht="12.75">
      <c r="D97" s="42" t="s">
        <v>83</v>
      </c>
      <c r="E97" s="135">
        <v>88.91274353</v>
      </c>
    </row>
    <row r="98" spans="4:5" ht="12.75">
      <c r="D98" s="42" t="s">
        <v>83</v>
      </c>
      <c r="E98" s="135">
        <v>130.095</v>
      </c>
    </row>
    <row r="99" spans="4:5" ht="12.75">
      <c r="D99" s="42" t="s">
        <v>82</v>
      </c>
      <c r="E99" s="215">
        <v>84.34</v>
      </c>
    </row>
  </sheetData>
  <sheetProtection/>
  <mergeCells count="12">
    <mergeCell ref="H6:H7"/>
    <mergeCell ref="I6:N6"/>
    <mergeCell ref="B22:N22"/>
    <mergeCell ref="B57:M57"/>
    <mergeCell ref="H80:S80"/>
    <mergeCell ref="B2:N2"/>
    <mergeCell ref="B3:N3"/>
    <mergeCell ref="B5:B7"/>
    <mergeCell ref="D5:F5"/>
    <mergeCell ref="H5:N5"/>
    <mergeCell ref="D6:D7"/>
    <mergeCell ref="E6:F6"/>
  </mergeCells>
  <printOptions horizontalCentered="1"/>
  <pageMargins left="0.5511811023622047" right="0.35433070866141736" top="0.9055118110236221" bottom="0.6692913385826772" header="0.31496062992125984" footer="0.31496062992125984"/>
  <pageSetup horizontalDpi="600" verticalDpi="600" orientation="portrait" paperSize="9" scale="69" r:id="rId5"/>
  <headerFooter>
    <oddFooter>&amp;R&amp;13Pag. &amp;"Arial,Negrita" 03&amp;12</oddFooter>
  </headerFooter>
  <ignoredErrors>
    <ignoredError sqref="D5 H5" numberStoredAsText="1"/>
    <ignoredError sqref="M17" formula="1"/>
  </ignoredErrors>
  <drawing r:id="rId4"/>
  <legacyDrawing r:id="rId3"/>
  <oleObjects>
    <oleObject progId="Word.Document.8" shapeId="1667285" r:id="rId1"/>
    <oleObject progId="Word.Document.8" shapeId="1667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4:V86"/>
  <sheetViews>
    <sheetView showGridLines="0" zoomScale="85" zoomScaleNormal="85" zoomScaleSheetLayoutView="100" zoomScalePageLayoutView="0" workbookViewId="0" topLeftCell="A55">
      <selection activeCell="C5" sqref="C5:M5"/>
    </sheetView>
  </sheetViews>
  <sheetFormatPr defaultColWidth="11.421875" defaultRowHeight="12.75"/>
  <cols>
    <col min="3" max="3" width="24.7109375" style="0" customWidth="1"/>
    <col min="4" max="4" width="0.85546875" style="1" customWidth="1"/>
    <col min="5" max="5" width="7.7109375" style="0" customWidth="1"/>
    <col min="6" max="6" width="11.7109375" style="0" customWidth="1"/>
    <col min="7" max="7" width="7.7109375" style="0" customWidth="1"/>
    <col min="8" max="8" width="10.140625" style="0" customWidth="1"/>
    <col min="9" max="9" width="0.85546875" style="0" customWidth="1"/>
    <col min="10" max="10" width="7.7109375" style="0" customWidth="1"/>
    <col min="11" max="11" width="11.7109375" style="0" customWidth="1"/>
    <col min="12" max="12" width="7.7109375" style="0" customWidth="1"/>
    <col min="13" max="13" width="8.7109375" style="0" customWidth="1"/>
    <col min="14" max="14" width="8.28125" style="118" customWidth="1"/>
    <col min="15" max="15" width="11.421875" style="118" customWidth="1"/>
    <col min="16" max="18" width="8.00390625" style="0" customWidth="1"/>
    <col min="19" max="19" width="7.421875" style="0" customWidth="1"/>
  </cols>
  <sheetData>
    <row r="4" spans="3:13" ht="30" customHeight="1">
      <c r="C4" s="631" t="s">
        <v>107</v>
      </c>
      <c r="D4" s="632"/>
      <c r="E4" s="632"/>
      <c r="F4" s="632"/>
      <c r="G4" s="632"/>
      <c r="H4" s="632"/>
      <c r="I4" s="632"/>
      <c r="J4" s="632"/>
      <c r="K4" s="632"/>
      <c r="L4" s="632"/>
      <c r="M4" s="633"/>
    </row>
    <row r="5" spans="3:13" ht="19.5" customHeight="1">
      <c r="C5" s="636" t="s">
        <v>100</v>
      </c>
      <c r="D5" s="637"/>
      <c r="E5" s="637"/>
      <c r="F5" s="637"/>
      <c r="G5" s="637"/>
      <c r="H5" s="637"/>
      <c r="I5" s="637"/>
      <c r="J5" s="637"/>
      <c r="K5" s="637"/>
      <c r="L5" s="637"/>
      <c r="M5" s="638"/>
    </row>
    <row r="6" spans="3:15" s="2" customFormat="1" ht="4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13" ht="18" customHeight="1">
      <c r="C7" s="628" t="s">
        <v>46</v>
      </c>
      <c r="D7" s="18"/>
      <c r="E7" s="639" t="s">
        <v>106</v>
      </c>
      <c r="F7" s="640"/>
      <c r="G7" s="640"/>
      <c r="H7" s="641"/>
      <c r="I7" s="20"/>
      <c r="J7" s="634" t="s">
        <v>105</v>
      </c>
      <c r="K7" s="634"/>
      <c r="L7" s="634"/>
      <c r="M7" s="634"/>
    </row>
    <row r="8" spans="3:13" ht="42" customHeight="1">
      <c r="C8" s="629"/>
      <c r="D8" s="18"/>
      <c r="E8" s="634" t="s">
        <v>92</v>
      </c>
      <c r="F8" s="634"/>
      <c r="G8" s="635" t="s">
        <v>103</v>
      </c>
      <c r="H8" s="635"/>
      <c r="I8" s="21"/>
      <c r="J8" s="635" t="s">
        <v>104</v>
      </c>
      <c r="K8" s="635"/>
      <c r="L8" s="634" t="s">
        <v>70</v>
      </c>
      <c r="M8" s="634"/>
    </row>
    <row r="9" spans="3:13" ht="39.75" customHeight="1">
      <c r="C9" s="630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13" ht="4.5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13" ht="15" customHeight="1">
      <c r="C11" s="97" t="s">
        <v>74</v>
      </c>
      <c r="D11" s="19"/>
      <c r="E11" s="113">
        <f>SUM(E13:E18)</f>
        <v>353</v>
      </c>
      <c r="F11" s="197">
        <f>SUM(F13:F18)</f>
        <v>152453.61496</v>
      </c>
      <c r="G11" s="113">
        <f>SUM(G13:G18)</f>
        <v>673</v>
      </c>
      <c r="H11" s="197">
        <f>SUM(H13:H18)</f>
        <v>294896.2851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13" ht="4.5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3.5" customHeight="1">
      <c r="C13" s="221" t="s">
        <v>52</v>
      </c>
      <c r="D13" s="224">
        <v>172</v>
      </c>
      <c r="E13" s="198">
        <v>172</v>
      </c>
      <c r="F13" s="199">
        <v>5417.16539</v>
      </c>
      <c r="G13" s="198">
        <v>272</v>
      </c>
      <c r="H13" s="199">
        <v>9723.441480000001</v>
      </c>
      <c r="I13" s="38"/>
      <c r="J13" s="198"/>
      <c r="K13" s="199"/>
      <c r="L13" s="190">
        <f aca="true" t="shared" si="0" ref="L13:M15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3.5" customHeight="1">
      <c r="C14" s="222" t="s">
        <v>53</v>
      </c>
      <c r="D14" s="224">
        <v>32</v>
      </c>
      <c r="E14" s="200">
        <v>32</v>
      </c>
      <c r="F14" s="201">
        <v>8985.35829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3.5" customHeight="1">
      <c r="C15" s="222" t="s">
        <v>54</v>
      </c>
      <c r="D15" s="224">
        <v>112</v>
      </c>
      <c r="E15" s="200">
        <v>112</v>
      </c>
      <c r="F15" s="201">
        <v>9898.7569</v>
      </c>
      <c r="G15" s="200">
        <v>272</v>
      </c>
      <c r="H15" s="201">
        <v>24266.82759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3.5" customHeight="1">
      <c r="C16" s="222" t="s">
        <v>14</v>
      </c>
      <c r="D16" s="224">
        <v>23</v>
      </c>
      <c r="E16" s="200">
        <v>23</v>
      </c>
      <c r="F16" s="201">
        <v>97993.91124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3.5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3.5" customHeight="1">
      <c r="C18" s="223" t="s">
        <v>13</v>
      </c>
      <c r="D18" s="224">
        <v>14</v>
      </c>
      <c r="E18" s="202">
        <v>14</v>
      </c>
      <c r="F18" s="203">
        <v>30158.42314</v>
      </c>
      <c r="G18" s="202">
        <v>38</v>
      </c>
      <c r="H18" s="203">
        <v>118607.72299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13" ht="4.5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13" ht="15" customHeight="1">
      <c r="C20" s="98" t="s">
        <v>75</v>
      </c>
      <c r="D20" s="3"/>
      <c r="E20" s="204">
        <f>+E59+E22+E25</f>
        <v>353</v>
      </c>
      <c r="F20" s="205">
        <f>+F59+F22+F25</f>
        <v>152453.61496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13" ht="4.5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16" ht="13.5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3.5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13" ht="4.5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13" ht="13.5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aca="true" t="shared" si="1" ref="L25:M27">IF(G25&gt;0,+J25/G25*100,0)</f>
        <v>0</v>
      </c>
      <c r="M25" s="209">
        <f t="shared" si="1"/>
        <v>0</v>
      </c>
    </row>
    <row r="26" spans="3:22" s="17" customFormat="1" ht="13.5" customHeight="1">
      <c r="C26" s="27" t="s">
        <v>15</v>
      </c>
      <c r="D26" s="12"/>
      <c r="E26" s="208">
        <v>15</v>
      </c>
      <c r="F26" s="90">
        <v>712.77261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3.5" customHeight="1">
      <c r="C27" s="23" t="s">
        <v>16</v>
      </c>
      <c r="D27" s="12"/>
      <c r="E27" s="208">
        <v>8</v>
      </c>
      <c r="F27" s="90">
        <v>594.55807</v>
      </c>
      <c r="G27" s="208">
        <v>11</v>
      </c>
      <c r="H27" s="90">
        <v>912.82627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3.5" customHeight="1">
      <c r="C28" s="23" t="s">
        <v>17</v>
      </c>
      <c r="D28" s="12"/>
      <c r="E28" s="208">
        <v>6</v>
      </c>
      <c r="F28" s="90">
        <v>609.03076</v>
      </c>
      <c r="G28" s="208">
        <v>12</v>
      </c>
      <c r="H28" s="90">
        <v>1024.44826</v>
      </c>
      <c r="I28" s="40"/>
      <c r="J28" s="208"/>
      <c r="K28" s="90"/>
      <c r="L28" s="195">
        <f aca="true" t="shared" si="2" ref="L28:L55">IF(G28&gt;0,+J28/G28*100,0)</f>
        <v>0</v>
      </c>
      <c r="M28" s="211">
        <f aca="true" t="shared" si="3" ref="M28:M55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3.5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4658.48694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3.5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940.5369000000001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3.5" customHeight="1">
      <c r="C31" s="23" t="s">
        <v>20</v>
      </c>
      <c r="D31" s="12"/>
      <c r="E31" s="208">
        <v>7</v>
      </c>
      <c r="F31" s="90">
        <v>931.7121999999999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3.5" customHeight="1">
      <c r="C32" s="116" t="s">
        <v>37</v>
      </c>
      <c r="D32" s="12"/>
      <c r="E32" s="208">
        <v>6</v>
      </c>
      <c r="F32" s="90">
        <v>957.72015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3.5" customHeight="1">
      <c r="C33" s="23" t="s">
        <v>38</v>
      </c>
      <c r="D33" s="12"/>
      <c r="E33" s="208">
        <v>4</v>
      </c>
      <c r="F33" s="90">
        <v>758.01422</v>
      </c>
      <c r="G33" s="208">
        <v>8</v>
      </c>
      <c r="H33" s="90">
        <v>1225.72292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3.5" customHeight="1">
      <c r="C34" s="23" t="s">
        <v>21</v>
      </c>
      <c r="D34" s="12"/>
      <c r="E34" s="208">
        <v>12</v>
      </c>
      <c r="F34" s="90">
        <v>2891.70006</v>
      </c>
      <c r="G34" s="208">
        <v>20</v>
      </c>
      <c r="H34" s="90">
        <v>3287.26745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3.5" customHeight="1">
      <c r="C35" s="23" t="s">
        <v>22</v>
      </c>
      <c r="D35" s="12"/>
      <c r="E35" s="208">
        <v>4</v>
      </c>
      <c r="F35" s="90">
        <v>977.85491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3.5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3.5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1470.98778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3.5" customHeight="1">
      <c r="C38" s="23" t="s">
        <v>23</v>
      </c>
      <c r="D38" s="12"/>
      <c r="E38" s="208">
        <v>6</v>
      </c>
      <c r="F38" s="90">
        <v>917.44059</v>
      </c>
      <c r="G38" s="208">
        <v>16</v>
      </c>
      <c r="H38" s="90">
        <v>1443.02239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65.1</v>
      </c>
      <c r="P38"/>
      <c r="Q38"/>
      <c r="R38"/>
      <c r="S38"/>
      <c r="T38"/>
      <c r="U38"/>
      <c r="V38"/>
    </row>
    <row r="39" spans="3:22" s="17" customFormat="1" ht="13.5" customHeight="1">
      <c r="C39" s="23" t="s">
        <v>41</v>
      </c>
      <c r="D39" s="12"/>
      <c r="E39" s="208">
        <v>8</v>
      </c>
      <c r="F39" s="90">
        <v>1223.03326</v>
      </c>
      <c r="G39" s="208">
        <v>31</v>
      </c>
      <c r="H39" s="90">
        <v>3330.36354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3.5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3.5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3.5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12609.63504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3.5" customHeight="1">
      <c r="C43" s="23" t="s">
        <v>42</v>
      </c>
      <c r="D43" s="12"/>
      <c r="E43" s="208">
        <v>7</v>
      </c>
      <c r="F43" s="90">
        <v>869.04364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3.5" customHeight="1">
      <c r="C44" s="23" t="s">
        <v>47</v>
      </c>
      <c r="D44" s="12"/>
      <c r="E44" s="208">
        <v>8</v>
      </c>
      <c r="F44" s="90">
        <v>300.97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3.5" customHeight="1">
      <c r="C45" s="23" t="s">
        <v>11</v>
      </c>
      <c r="D45" s="12"/>
      <c r="E45" s="208">
        <v>4</v>
      </c>
      <c r="F45" s="90">
        <v>541.77741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3.5" customHeight="1">
      <c r="C46" s="23" t="s">
        <v>26</v>
      </c>
      <c r="D46" s="12"/>
      <c r="E46" s="208">
        <v>8</v>
      </c>
      <c r="F46" s="90">
        <v>883.6675600000001</v>
      </c>
      <c r="G46" s="208">
        <v>7</v>
      </c>
      <c r="H46" s="90">
        <v>960.73028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3.5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957.4708699999999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3.5" customHeight="1">
      <c r="C48" s="24" t="s">
        <v>27</v>
      </c>
      <c r="D48" s="15"/>
      <c r="E48" s="208">
        <v>6</v>
      </c>
      <c r="F48" s="90">
        <v>483.36376</v>
      </c>
      <c r="G48" s="208">
        <v>7</v>
      </c>
      <c r="H48" s="90">
        <v>543.95376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3.5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3.5" customHeight="1">
      <c r="C50" s="23" t="s">
        <v>10</v>
      </c>
      <c r="D50" s="12"/>
      <c r="E50" s="208">
        <v>10</v>
      </c>
      <c r="F50" s="90">
        <v>777.4330600000001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3.5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3.5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3.5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428.08002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3.5" customHeight="1">
      <c r="C54" s="23" t="s">
        <v>7</v>
      </c>
      <c r="D54" s="12"/>
      <c r="E54" s="208">
        <v>4</v>
      </c>
      <c r="F54" s="227">
        <v>984.7316500000001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3.5" customHeight="1">
      <c r="C55" s="23" t="s">
        <v>29</v>
      </c>
      <c r="D55" s="12"/>
      <c r="E55" s="226">
        <v>9</v>
      </c>
      <c r="F55" s="227">
        <v>862.2290300000001</v>
      </c>
      <c r="G55" s="226">
        <v>13</v>
      </c>
      <c r="H55" s="90">
        <v>992.2776600000001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3.5" customHeight="1">
      <c r="C56" s="25" t="s">
        <v>30</v>
      </c>
      <c r="D56" s="12"/>
      <c r="E56" s="213">
        <v>15</v>
      </c>
      <c r="F56" s="228">
        <v>769.7848</v>
      </c>
      <c r="G56" s="213">
        <v>21</v>
      </c>
      <c r="H56" s="91">
        <v>1247.30264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13" ht="4.5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13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13" ht="12.75" customHeight="1">
      <c r="C59" s="627" t="s">
        <v>94</v>
      </c>
      <c r="D59" s="627"/>
      <c r="E59" s="627"/>
      <c r="F59" s="627"/>
      <c r="G59" s="627"/>
      <c r="H59" s="627"/>
      <c r="I59" s="627"/>
      <c r="J59" s="627"/>
      <c r="K59" s="627"/>
      <c r="L59" s="627"/>
      <c r="M59" s="107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  <row r="81" ht="12.75">
      <c r="Q81" s="17"/>
    </row>
    <row r="82" ht="12.75"/>
    <row r="83" ht="12.75"/>
    <row r="84" spans="5:6" ht="12.75">
      <c r="E84" t="s">
        <v>88</v>
      </c>
      <c r="F84" s="217" t="s">
        <v>99</v>
      </c>
    </row>
    <row r="85" spans="3:6" ht="12.75">
      <c r="C85" t="s">
        <v>31</v>
      </c>
      <c r="E85" s="117">
        <f>H22/1000</f>
        <v>232.34288185000005</v>
      </c>
      <c r="F85" s="117">
        <f>K22/1000</f>
        <v>0</v>
      </c>
    </row>
    <row r="86" spans="3:6" ht="12.75">
      <c r="C86" s="42" t="s">
        <v>95</v>
      </c>
      <c r="E86" s="117">
        <f>H25/1000</f>
        <v>62.55303624999999</v>
      </c>
      <c r="F86" s="117">
        <f>K25/1000</f>
        <v>0</v>
      </c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rintOptions horizontalCentered="1"/>
  <pageMargins left="0.83" right="0.38" top="0.2755905511811024" bottom="0.15" header="0" footer="0"/>
  <pageSetup horizontalDpi="600" verticalDpi="600" orientation="portrait" paperSize="9" scale="78" r:id="rId4"/>
  <headerFooter>
    <oddFooter>&amp;R&amp;"Arial Narrow,Normal"&amp;13Pag. &amp;"Arial Narrow,Negrita" 13</oddFooter>
  </headerFooter>
  <drawing r:id="rId3"/>
  <legacyDrawing r:id="rId2"/>
  <oleObjects>
    <oleObject progId="Word.Document.8" shapeId="1667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5:AC109"/>
  <sheetViews>
    <sheetView showGridLines="0" zoomScaleSheetLayoutView="55" zoomScalePageLayoutView="0" workbookViewId="0" topLeftCell="A5">
      <selection activeCell="G13" sqref="G13"/>
    </sheetView>
  </sheetViews>
  <sheetFormatPr defaultColWidth="11.421875" defaultRowHeight="12.75"/>
  <cols>
    <col min="1" max="2" width="11.421875" style="44" customWidth="1"/>
    <col min="3" max="3" width="15.7109375" style="44" customWidth="1"/>
    <col min="4" max="4" width="0.85546875" style="44" customWidth="1"/>
    <col min="5" max="5" width="10.8515625" style="44" customWidth="1"/>
    <col min="6" max="6" width="11.7109375" style="44" customWidth="1"/>
    <col min="7" max="7" width="11.00390625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.00390625" style="44" customWidth="1"/>
    <col min="13" max="13" width="10.28125" style="44" customWidth="1"/>
    <col min="14" max="14" width="0.85546875" style="44" customWidth="1"/>
    <col min="15" max="15" width="8.7109375" style="44" customWidth="1"/>
    <col min="16" max="16" width="7.00390625" style="44" customWidth="1"/>
    <col min="17" max="17" width="20.421875" style="44" bestFit="1" customWidth="1"/>
    <col min="18" max="20" width="13.00390625" style="44" bestFit="1" customWidth="1"/>
    <col min="21" max="21" width="11.421875" style="44" customWidth="1"/>
    <col min="22" max="22" width="20.421875" style="44" bestFit="1" customWidth="1"/>
    <col min="23" max="23" width="12.28125" style="44" bestFit="1" customWidth="1"/>
    <col min="24" max="25" width="11.57421875" style="44" bestFit="1" customWidth="1"/>
    <col min="26" max="26" width="11.421875" style="44" customWidth="1"/>
    <col min="27" max="28" width="11.57421875" style="44" bestFit="1" customWidth="1"/>
    <col min="29" max="16384" width="11.421875" style="44" customWidth="1"/>
  </cols>
  <sheetData>
    <row r="5" spans="3:15" ht="30" customHeight="1">
      <c r="C5" s="643" t="s">
        <v>108</v>
      </c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5"/>
    </row>
    <row r="6" spans="3:15" ht="19.5" customHeight="1">
      <c r="C6" s="646" t="s">
        <v>101</v>
      </c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8"/>
    </row>
    <row r="7" spans="3:15" ht="4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15" ht="18" customHeight="1">
      <c r="C8" s="649" t="s">
        <v>46</v>
      </c>
      <c r="D8" s="53"/>
      <c r="E8" s="649" t="s">
        <v>102</v>
      </c>
      <c r="F8" s="649"/>
      <c r="G8" s="649"/>
      <c r="H8" s="649"/>
      <c r="I8" s="53"/>
      <c r="J8" s="649" t="s">
        <v>100</v>
      </c>
      <c r="K8" s="649"/>
      <c r="L8" s="649"/>
      <c r="M8" s="649"/>
      <c r="N8" s="46"/>
      <c r="O8" s="649" t="s">
        <v>90</v>
      </c>
    </row>
    <row r="9" spans="3:15" ht="30" customHeight="1">
      <c r="C9" s="650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650"/>
    </row>
    <row r="10" spans="3:15" ht="4.5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4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8" ht="4.5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aca="true" t="shared" si="0" ref="G18:G47">+E18+F18</f>
        <v>20903</v>
      </c>
      <c r="H18" s="69">
        <v>7238</v>
      </c>
      <c r="I18" s="61"/>
      <c r="J18" s="70">
        <v>14336</v>
      </c>
      <c r="K18" s="69">
        <v>14140</v>
      </c>
      <c r="L18" s="69">
        <f aca="true" t="shared" si="1" ref="L18:L48">+J18+K18</f>
        <v>28476</v>
      </c>
      <c r="M18" s="122">
        <v>8230</v>
      </c>
      <c r="N18" s="62"/>
      <c r="O18" s="71">
        <f aca="true" t="shared" si="2" ref="O18:O35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9.317028533399885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-0.8734144550092249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9.225413402959104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aca="true" t="shared" si="3" ref="O38:O44">(+M38/H38-1)*100</f>
        <v>5.322399099533692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43.44355758266818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8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18" ht="17.25" customHeight="1">
      <c r="C51" s="642" t="s">
        <v>148</v>
      </c>
      <c r="D51" s="642"/>
      <c r="Q51" s="235" t="s">
        <v>111</v>
      </c>
      <c r="R51" s="235" t="s">
        <v>110</v>
      </c>
    </row>
    <row r="52" spans="3:18" ht="17.25" customHeight="1">
      <c r="C52" s="642"/>
      <c r="D52" s="642"/>
      <c r="E52" s="233"/>
      <c r="Q52" s="236" t="s">
        <v>112</v>
      </c>
      <c r="R52" s="237">
        <v>8597</v>
      </c>
    </row>
    <row r="53" spans="3:18" ht="17.25" customHeight="1">
      <c r="C53" s="642"/>
      <c r="D53" s="642"/>
      <c r="E53" s="233"/>
      <c r="Q53" s="236" t="s">
        <v>113</v>
      </c>
      <c r="R53" s="237">
        <v>22888</v>
      </c>
    </row>
    <row r="54" spans="17:18" ht="17.25" customHeight="1">
      <c r="Q54" s="236" t="s">
        <v>114</v>
      </c>
      <c r="R54" s="237">
        <v>11635</v>
      </c>
    </row>
    <row r="55" spans="17:18" ht="17.25" customHeight="1">
      <c r="Q55" s="236" t="s">
        <v>115</v>
      </c>
      <c r="R55" s="237">
        <v>49494</v>
      </c>
    </row>
    <row r="56" spans="17:18" ht="17.25" customHeight="1">
      <c r="Q56" s="236" t="s">
        <v>116</v>
      </c>
      <c r="R56" s="237">
        <v>16522</v>
      </c>
    </row>
    <row r="57" spans="17:18" ht="17.25" customHeight="1">
      <c r="Q57" s="236" t="s">
        <v>117</v>
      </c>
      <c r="R57" s="237">
        <v>22213</v>
      </c>
    </row>
    <row r="58" spans="17:18" ht="17.25" customHeight="1">
      <c r="Q58" s="236" t="s">
        <v>118</v>
      </c>
      <c r="R58" s="237">
        <v>39007</v>
      </c>
    </row>
    <row r="59" spans="17:18" ht="17.25" customHeight="1">
      <c r="Q59" s="236" t="s">
        <v>119</v>
      </c>
      <c r="R59" s="237">
        <v>7064</v>
      </c>
    </row>
    <row r="60" spans="17:18" ht="17.25" customHeight="1">
      <c r="Q60" s="236" t="s">
        <v>33</v>
      </c>
      <c r="R60" s="237">
        <v>232</v>
      </c>
    </row>
    <row r="61" spans="17:18" ht="17.25" customHeight="1">
      <c r="Q61" s="236" t="s">
        <v>120</v>
      </c>
      <c r="R61" s="237">
        <v>23338</v>
      </c>
    </row>
    <row r="62" spans="17:18" ht="17.25" customHeight="1">
      <c r="Q62" s="236" t="s">
        <v>121</v>
      </c>
      <c r="R62" s="237">
        <v>4593</v>
      </c>
    </row>
    <row r="63" spans="17:18" ht="17.25" customHeight="1">
      <c r="Q63" s="236" t="s">
        <v>122</v>
      </c>
      <c r="R63" s="237">
        <v>24135</v>
      </c>
    </row>
    <row r="64" spans="17:18" ht="17.25" customHeight="1">
      <c r="Q64" s="236" t="s">
        <v>123</v>
      </c>
      <c r="R64" s="237">
        <v>16416</v>
      </c>
    </row>
    <row r="65" spans="17:18" ht="17.25" customHeight="1">
      <c r="Q65" s="236" t="s">
        <v>124</v>
      </c>
      <c r="R65" s="237">
        <v>40634</v>
      </c>
    </row>
    <row r="66" spans="17:18" ht="17.25" customHeight="1">
      <c r="Q66" s="236" t="s">
        <v>125</v>
      </c>
      <c r="R66" s="237">
        <v>54102</v>
      </c>
    </row>
    <row r="67" spans="17:18" ht="17.25" customHeight="1">
      <c r="Q67" s="236" t="s">
        <v>126</v>
      </c>
      <c r="R67" s="237">
        <v>69542</v>
      </c>
    </row>
    <row r="68" spans="17:18" ht="17.25" customHeight="1">
      <c r="Q68" s="236" t="s">
        <v>127</v>
      </c>
      <c r="R68" s="237">
        <v>56323</v>
      </c>
    </row>
    <row r="69" spans="17:18" ht="17.25" customHeight="1">
      <c r="Q69" s="236" t="s">
        <v>128</v>
      </c>
      <c r="R69" s="237">
        <v>343210</v>
      </c>
    </row>
    <row r="70" spans="17:18" ht="17.25" customHeight="1">
      <c r="Q70" s="236" t="s">
        <v>129</v>
      </c>
      <c r="R70" s="237">
        <v>58346</v>
      </c>
    </row>
    <row r="71" spans="17:18" ht="12.75">
      <c r="Q71" s="236" t="s">
        <v>131</v>
      </c>
      <c r="R71" s="237">
        <v>17100</v>
      </c>
    </row>
    <row r="72" spans="17:18" ht="12.75">
      <c r="Q72" s="236" t="s">
        <v>132</v>
      </c>
      <c r="R72" s="237">
        <v>7288</v>
      </c>
    </row>
    <row r="73" spans="17:18" ht="12.75">
      <c r="Q73" s="236" t="s">
        <v>133</v>
      </c>
      <c r="R73" s="237">
        <v>5005</v>
      </c>
    </row>
    <row r="74" spans="17:18" ht="12.75">
      <c r="Q74" s="236" t="s">
        <v>134</v>
      </c>
      <c r="R74" s="237">
        <v>10071</v>
      </c>
    </row>
    <row r="75" spans="17:18" ht="12.75">
      <c r="Q75" s="236" t="s">
        <v>135</v>
      </c>
      <c r="R75" s="237">
        <v>55338</v>
      </c>
    </row>
    <row r="76" spans="17:18" ht="12.75">
      <c r="Q76" s="236" t="s">
        <v>136</v>
      </c>
      <c r="R76" s="237">
        <v>22515</v>
      </c>
    </row>
    <row r="77" spans="17:18" ht="12.75">
      <c r="Q77" s="236" t="s">
        <v>137</v>
      </c>
      <c r="R77" s="237">
        <v>17657</v>
      </c>
    </row>
    <row r="78" spans="3:18" ht="12.75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3.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3.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3.5">
      <c r="C81" s="48" t="s">
        <v>41</v>
      </c>
      <c r="E81" s="123">
        <v>57322</v>
      </c>
      <c r="Q81" s="236" t="s">
        <v>141</v>
      </c>
      <c r="R81" s="237">
        <v>9154</v>
      </c>
    </row>
    <row r="82" spans="3:5" ht="13.5">
      <c r="C82" s="48" t="s">
        <v>25</v>
      </c>
      <c r="E82" s="123">
        <v>51545</v>
      </c>
    </row>
    <row r="83" spans="3:5" ht="13.5">
      <c r="C83" s="48" t="s">
        <v>42</v>
      </c>
      <c r="E83" s="123">
        <v>51455</v>
      </c>
    </row>
    <row r="84" spans="3:5" ht="13.5">
      <c r="C84" s="48" t="s">
        <v>18</v>
      </c>
      <c r="E84" s="123">
        <v>49937</v>
      </c>
    </row>
    <row r="85" spans="3:5" ht="13.5">
      <c r="C85" s="48" t="s">
        <v>23</v>
      </c>
      <c r="E85" s="123">
        <v>46978</v>
      </c>
    </row>
    <row r="86" spans="3:5" ht="13.5">
      <c r="C86" s="48" t="s">
        <v>37</v>
      </c>
      <c r="E86" s="123">
        <v>46457</v>
      </c>
    </row>
    <row r="87" spans="3:5" ht="13.5">
      <c r="C87" s="48" t="s">
        <v>9</v>
      </c>
      <c r="E87" s="123">
        <v>45192</v>
      </c>
    </row>
    <row r="88" spans="3:5" ht="13.5">
      <c r="C88" s="48" t="s">
        <v>21</v>
      </c>
      <c r="E88" s="123">
        <v>42557</v>
      </c>
    </row>
    <row r="89" spans="3:5" ht="13.5">
      <c r="C89" s="49" t="s">
        <v>39</v>
      </c>
      <c r="E89" s="123">
        <v>27932</v>
      </c>
    </row>
    <row r="90" spans="3:5" ht="13.5">
      <c r="C90" s="48" t="s">
        <v>20</v>
      </c>
      <c r="E90" s="123">
        <v>26950</v>
      </c>
    </row>
    <row r="91" spans="3:5" ht="13.5">
      <c r="C91" s="48" t="s">
        <v>8</v>
      </c>
      <c r="E91" s="123">
        <v>26418</v>
      </c>
    </row>
    <row r="92" spans="3:5" ht="13.5">
      <c r="C92" s="48" t="s">
        <v>28</v>
      </c>
      <c r="E92" s="123">
        <v>25529</v>
      </c>
    </row>
    <row r="93" spans="3:5" ht="13.5">
      <c r="C93" s="48" t="s">
        <v>40</v>
      </c>
      <c r="E93" s="123">
        <v>23352</v>
      </c>
    </row>
    <row r="94" spans="3:5" ht="13.5">
      <c r="C94" s="48" t="s">
        <v>16</v>
      </c>
      <c r="E94" s="123">
        <v>22837</v>
      </c>
    </row>
    <row r="95" spans="3:5" ht="13.5">
      <c r="C95" s="48" t="s">
        <v>10</v>
      </c>
      <c r="E95" s="72">
        <v>22305</v>
      </c>
    </row>
    <row r="96" spans="3:5" ht="13.5">
      <c r="C96" s="48" t="s">
        <v>47</v>
      </c>
      <c r="E96" s="123">
        <v>21979</v>
      </c>
    </row>
    <row r="97" spans="3:5" ht="13.5">
      <c r="C97" s="48" t="s">
        <v>19</v>
      </c>
      <c r="E97" s="123">
        <v>20389</v>
      </c>
    </row>
    <row r="98" spans="3:5" ht="13.5">
      <c r="C98" s="48" t="s">
        <v>11</v>
      </c>
      <c r="E98" s="123">
        <v>19808</v>
      </c>
    </row>
    <row r="99" spans="3:5" ht="13.5">
      <c r="C99" s="48" t="s">
        <v>7</v>
      </c>
      <c r="E99" s="123">
        <v>16838</v>
      </c>
    </row>
    <row r="100" spans="3:5" ht="13.5">
      <c r="C100" s="48" t="s">
        <v>43</v>
      </c>
      <c r="E100" s="123">
        <v>16094</v>
      </c>
    </row>
    <row r="101" spans="3:5" ht="13.5">
      <c r="C101" s="48" t="s">
        <v>22</v>
      </c>
      <c r="E101" s="123">
        <v>13492</v>
      </c>
    </row>
    <row r="102" spans="3:5" ht="13.5">
      <c r="C102" s="48" t="s">
        <v>17</v>
      </c>
      <c r="E102" s="123">
        <v>13141</v>
      </c>
    </row>
    <row r="103" spans="3:5" ht="13.5">
      <c r="C103" s="48" t="s">
        <v>30</v>
      </c>
      <c r="E103" s="123">
        <v>12226</v>
      </c>
    </row>
    <row r="104" spans="3:5" ht="13.5">
      <c r="C104" s="48" t="s">
        <v>29</v>
      </c>
      <c r="E104" s="123">
        <v>12174</v>
      </c>
    </row>
    <row r="105" spans="3:5" ht="13.5">
      <c r="C105" s="48" t="s">
        <v>38</v>
      </c>
      <c r="E105" s="123">
        <v>10738</v>
      </c>
    </row>
    <row r="106" spans="3:5" ht="13.5">
      <c r="C106" s="48" t="s">
        <v>15</v>
      </c>
      <c r="E106" s="123">
        <v>8230</v>
      </c>
    </row>
    <row r="107" spans="3:5" ht="13.5">
      <c r="C107" s="48" t="s">
        <v>26</v>
      </c>
      <c r="E107" s="123">
        <v>6550</v>
      </c>
    </row>
    <row r="108" spans="3:5" ht="13.5">
      <c r="C108" s="48" t="s">
        <v>27</v>
      </c>
      <c r="E108" s="123">
        <v>6502</v>
      </c>
    </row>
    <row r="109" spans="3:5" ht="13.5">
      <c r="C109" s="85" t="s">
        <v>91</v>
      </c>
      <c r="E109" s="124">
        <v>5862</v>
      </c>
    </row>
  </sheetData>
  <sheetProtection/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3" right="0.2362204724409449" top="0.31496062992125984" bottom="0.4724409448818898" header="0" footer="0.2362204724409449"/>
  <pageSetup horizontalDpi="600" verticalDpi="600" orientation="portrait" paperSize="9" scale="80" r:id="rId4"/>
  <headerFooter>
    <oddFooter>&amp;R&amp;"Arial Narrow,Normal"&amp;13Pag. &amp;"Arial Narrow,Negrita" 19</oddFooter>
  </headerFooter>
  <drawing r:id="rId3"/>
  <legacyDrawing r:id="rId2"/>
  <oleObjects>
    <oleObject progId="Word.Document.8" shapeId="16672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597"/>
  <sheetViews>
    <sheetView zoomScale="95" zoomScaleNormal="95" zoomScaleSheetLayoutView="85" zoomScalePageLayoutView="0" workbookViewId="0" topLeftCell="A507">
      <selection activeCell="U178" sqref="U178:U179"/>
    </sheetView>
  </sheetViews>
  <sheetFormatPr defaultColWidth="11.421875" defaultRowHeight="12.75"/>
  <cols>
    <col min="1" max="1" width="22.57421875" style="44" customWidth="1"/>
    <col min="2" max="2" width="7.7109375" style="44" customWidth="1"/>
    <col min="3" max="3" width="7.140625" style="44" customWidth="1"/>
    <col min="4" max="4" width="11.421875" style="44" customWidth="1"/>
    <col min="5" max="5" width="6.00390625" style="44" customWidth="1"/>
    <col min="6" max="6" width="6.28125" style="44" customWidth="1"/>
    <col min="7" max="7" width="6.57421875" style="44" customWidth="1"/>
    <col min="8" max="9" width="6.421875" style="44" customWidth="1"/>
    <col min="10" max="10" width="6.28125" style="44" customWidth="1"/>
    <col min="11" max="11" width="5.00390625" style="44" customWidth="1"/>
    <col min="12" max="12" width="5.7109375" style="44" customWidth="1"/>
    <col min="13" max="13" width="15.00390625" style="44" customWidth="1"/>
    <col min="14" max="14" width="6.28125" style="44" customWidth="1"/>
    <col min="15" max="15" width="7.7109375" style="44" customWidth="1"/>
    <col min="16" max="16" width="6.140625" style="44" customWidth="1"/>
    <col min="17" max="17" width="5.8515625" style="44" customWidth="1"/>
    <col min="18" max="18" width="8.140625" style="44" customWidth="1"/>
    <col min="19" max="19" width="7.57421875" style="44" customWidth="1"/>
    <col min="20" max="20" width="8.28125" style="44" customWidth="1"/>
    <col min="21" max="21" width="15.57421875" style="44" customWidth="1"/>
    <col min="22" max="22" width="13.00390625" style="44" bestFit="1" customWidth="1"/>
    <col min="23" max="23" width="11.421875" style="44" customWidth="1"/>
    <col min="24" max="24" width="20.421875" style="44" bestFit="1" customWidth="1"/>
    <col min="25" max="25" width="12.28125" style="44" bestFit="1" customWidth="1"/>
    <col min="26" max="27" width="11.57421875" style="44" bestFit="1" customWidth="1"/>
    <col min="28" max="28" width="11.421875" style="44" customWidth="1"/>
    <col min="29" max="30" width="11.57421875" style="44" bestFit="1" customWidth="1"/>
    <col min="31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705" t="s">
        <v>156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4" t="s">
        <v>322</v>
      </c>
      <c r="U2" s="704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711" t="s">
        <v>157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260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706" t="s">
        <v>158</v>
      </c>
      <c r="B87" s="706"/>
      <c r="C87" s="706"/>
      <c r="D87" s="706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6"/>
      <c r="Q87" s="706"/>
      <c r="R87" s="706"/>
      <c r="S87" s="706"/>
      <c r="T87" s="706"/>
      <c r="U87" s="706"/>
      <c r="V87" s="261"/>
    </row>
    <row r="88" spans="2:9" ht="12.75">
      <c r="B88" s="253"/>
      <c r="C88" s="253"/>
      <c r="D88" s="253"/>
      <c r="E88" s="253"/>
      <c r="F88" s="253"/>
      <c r="G88" s="253"/>
      <c r="H88" s="253"/>
      <c r="I88" s="253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707" t="s">
        <v>343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262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708" t="s">
        <v>159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263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03" spans="2:9" ht="12.75">
      <c r="B103" s="253"/>
      <c r="C103" s="253"/>
      <c r="D103" s="253"/>
      <c r="E103" s="253"/>
      <c r="F103" s="253"/>
      <c r="G103" s="253"/>
      <c r="H103" s="253"/>
      <c r="I103" s="253"/>
    </row>
    <row r="104" spans="1:21" s="254" customFormat="1" ht="21.75" customHeight="1">
      <c r="A104" s="674" t="s">
        <v>152</v>
      </c>
      <c r="B104" s="675"/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675"/>
      <c r="S104" s="675"/>
      <c r="T104" s="675"/>
      <c r="U104" s="676"/>
    </row>
    <row r="105" spans="1:21" s="254" customFormat="1" ht="24" customHeight="1">
      <c r="A105" s="701" t="s">
        <v>151</v>
      </c>
      <c r="B105" s="702"/>
      <c r="C105" s="702"/>
      <c r="D105" s="702"/>
      <c r="E105" s="702"/>
      <c r="F105" s="702"/>
      <c r="G105" s="702"/>
      <c r="H105" s="702"/>
      <c r="I105" s="702"/>
      <c r="J105" s="702"/>
      <c r="K105" s="702"/>
      <c r="L105" s="702"/>
      <c r="M105" s="702"/>
      <c r="N105" s="702"/>
      <c r="O105" s="702"/>
      <c r="P105" s="702"/>
      <c r="Q105" s="702"/>
      <c r="R105" s="702"/>
      <c r="S105" s="702"/>
      <c r="T105" s="702"/>
      <c r="U105" s="703"/>
    </row>
    <row r="106" spans="1:18" s="254" customFormat="1" ht="5.25" customHeight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1:21" s="255" customFormat="1" ht="23.25" customHeight="1">
      <c r="A107" s="662" t="s">
        <v>335</v>
      </c>
      <c r="B107" s="663"/>
      <c r="C107" s="663"/>
      <c r="D107" s="663"/>
      <c r="E107" s="663"/>
      <c r="F107" s="663"/>
      <c r="G107" s="663"/>
      <c r="H107" s="663"/>
      <c r="I107" s="663"/>
      <c r="J107" s="663"/>
      <c r="K107" s="663"/>
      <c r="L107" s="663"/>
      <c r="M107" s="663"/>
      <c r="N107" s="663"/>
      <c r="O107" s="663"/>
      <c r="P107" s="663"/>
      <c r="Q107" s="663"/>
      <c r="R107" s="663"/>
      <c r="S107" s="663"/>
      <c r="T107" s="663"/>
      <c r="U107" s="664"/>
    </row>
    <row r="108" spans="1:19" ht="4.5" customHeight="1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43"/>
    </row>
    <row r="109" spans="1:21" ht="33.75" customHeight="1">
      <c r="A109" s="659" t="s">
        <v>164</v>
      </c>
      <c r="B109" s="688" t="s">
        <v>49</v>
      </c>
      <c r="C109" s="689"/>
      <c r="D109" s="677" t="s">
        <v>175</v>
      </c>
      <c r="E109" s="654" t="s">
        <v>185</v>
      </c>
      <c r="F109" s="679" t="s">
        <v>177</v>
      </c>
      <c r="G109" s="679" t="s">
        <v>178</v>
      </c>
      <c r="H109" s="679" t="s">
        <v>179</v>
      </c>
      <c r="I109" s="679" t="s">
        <v>186</v>
      </c>
      <c r="J109" s="679" t="s">
        <v>162</v>
      </c>
      <c r="K109" s="679"/>
      <c r="L109" s="679"/>
      <c r="M109" s="679" t="s">
        <v>184</v>
      </c>
      <c r="N109" s="679"/>
      <c r="O109" s="700" t="s">
        <v>155</v>
      </c>
      <c r="P109" s="665" t="s">
        <v>176</v>
      </c>
      <c r="Q109" s="666"/>
      <c r="R109" s="667" t="s">
        <v>183</v>
      </c>
      <c r="S109" s="698" t="s">
        <v>165</v>
      </c>
      <c r="T109" s="699"/>
      <c r="U109" s="669" t="s">
        <v>344</v>
      </c>
    </row>
    <row r="110" spans="1:21" ht="24" customHeight="1">
      <c r="A110" s="660"/>
      <c r="B110" s="300" t="s">
        <v>173</v>
      </c>
      <c r="C110" s="301" t="s">
        <v>154</v>
      </c>
      <c r="D110" s="678"/>
      <c r="E110" s="655"/>
      <c r="F110" s="680"/>
      <c r="G110" s="680"/>
      <c r="H110" s="680"/>
      <c r="I110" s="680"/>
      <c r="J110" s="356" t="s">
        <v>180</v>
      </c>
      <c r="K110" s="356" t="s">
        <v>181</v>
      </c>
      <c r="L110" s="356" t="s">
        <v>182</v>
      </c>
      <c r="M110" s="356" t="s">
        <v>173</v>
      </c>
      <c r="N110" s="356" t="s">
        <v>154</v>
      </c>
      <c r="O110" s="709"/>
      <c r="P110" s="358" t="s">
        <v>173</v>
      </c>
      <c r="Q110" s="299" t="s">
        <v>154</v>
      </c>
      <c r="R110" s="668"/>
      <c r="S110" s="296" t="s">
        <v>174</v>
      </c>
      <c r="T110" s="297" t="s">
        <v>154</v>
      </c>
      <c r="U110" s="670"/>
    </row>
    <row r="111" spans="1:21" ht="12.75" customHeight="1">
      <c r="A111" s="661"/>
      <c r="B111" s="333" t="s">
        <v>82</v>
      </c>
      <c r="C111" s="331" t="s">
        <v>166</v>
      </c>
      <c r="D111" s="338" t="s">
        <v>167</v>
      </c>
      <c r="E111" s="333" t="s">
        <v>87</v>
      </c>
      <c r="F111" s="331" t="s">
        <v>79</v>
      </c>
      <c r="G111" s="331" t="s">
        <v>80</v>
      </c>
      <c r="H111" s="331" t="s">
        <v>153</v>
      </c>
      <c r="I111" s="331" t="s">
        <v>161</v>
      </c>
      <c r="J111" s="331" t="s">
        <v>163</v>
      </c>
      <c r="K111" s="331" t="s">
        <v>83</v>
      </c>
      <c r="L111" s="331" t="s">
        <v>187</v>
      </c>
      <c r="M111" s="331" t="s">
        <v>188</v>
      </c>
      <c r="N111" s="331" t="s">
        <v>81</v>
      </c>
      <c r="O111" s="359" t="s">
        <v>189</v>
      </c>
      <c r="P111" s="364" t="s">
        <v>85</v>
      </c>
      <c r="Q111" s="331" t="s">
        <v>190</v>
      </c>
      <c r="R111" s="338" t="s">
        <v>191</v>
      </c>
      <c r="S111" s="333" t="s">
        <v>192</v>
      </c>
      <c r="T111" s="331" t="s">
        <v>193</v>
      </c>
      <c r="U111" s="334" t="s">
        <v>195</v>
      </c>
    </row>
    <row r="112" spans="1:21" ht="24" customHeight="1" thickBot="1">
      <c r="A112" s="330" t="s">
        <v>259</v>
      </c>
      <c r="B112" s="440">
        <f>SUM(B113:B114)</f>
        <v>3314</v>
      </c>
      <c r="C112" s="441">
        <f>SUM(C113:C114)</f>
        <v>29</v>
      </c>
      <c r="D112" s="442">
        <f>SUM(D113:D114)</f>
        <v>3343</v>
      </c>
      <c r="E112" s="443">
        <f>SUM(E113:E114)</f>
        <v>15</v>
      </c>
      <c r="F112" s="444">
        <f aca="true" t="shared" si="0" ref="F112:L112">SUM(F113:F114)</f>
        <v>6</v>
      </c>
      <c r="G112" s="444">
        <f t="shared" si="0"/>
        <v>1</v>
      </c>
      <c r="H112" s="444">
        <f t="shared" si="0"/>
        <v>0</v>
      </c>
      <c r="I112" s="444">
        <f t="shared" si="0"/>
        <v>42</v>
      </c>
      <c r="J112" s="444">
        <f t="shared" si="0"/>
        <v>1658</v>
      </c>
      <c r="K112" s="444">
        <f t="shared" si="0"/>
        <v>286</v>
      </c>
      <c r="L112" s="444">
        <f t="shared" si="0"/>
        <v>243</v>
      </c>
      <c r="M112" s="444">
        <f aca="true" t="shared" si="1" ref="M112:T112">SUM(M113:M114)</f>
        <v>2251</v>
      </c>
      <c r="N112" s="444">
        <f t="shared" si="1"/>
        <v>1</v>
      </c>
      <c r="O112" s="478">
        <f t="shared" si="1"/>
        <v>2252</v>
      </c>
      <c r="P112" s="479">
        <f>SUM(P113:P114)</f>
        <v>8</v>
      </c>
      <c r="Q112" s="447">
        <f>SUM(Q113:Q114)</f>
        <v>0</v>
      </c>
      <c r="R112" s="480">
        <f t="shared" si="1"/>
        <v>8</v>
      </c>
      <c r="S112" s="481">
        <f t="shared" si="1"/>
        <v>1055</v>
      </c>
      <c r="T112" s="450">
        <f t="shared" si="1"/>
        <v>28</v>
      </c>
      <c r="U112" s="451">
        <f>+S112+T112</f>
        <v>1083</v>
      </c>
    </row>
    <row r="113" spans="1:33" s="251" customFormat="1" ht="21" customHeight="1" thickBot="1">
      <c r="A113" s="357" t="s">
        <v>266</v>
      </c>
      <c r="B113" s="522">
        <v>1948</v>
      </c>
      <c r="C113" s="453">
        <v>3</v>
      </c>
      <c r="D113" s="453">
        <f>SUM(B113:C113)</f>
        <v>1951</v>
      </c>
      <c r="E113" s="523">
        <v>1</v>
      </c>
      <c r="F113" s="509">
        <v>2</v>
      </c>
      <c r="G113" s="509">
        <v>1</v>
      </c>
      <c r="H113" s="509">
        <v>0</v>
      </c>
      <c r="I113" s="509">
        <v>1</v>
      </c>
      <c r="J113" s="509">
        <v>912</v>
      </c>
      <c r="K113" s="509">
        <v>190</v>
      </c>
      <c r="L113" s="509">
        <v>112</v>
      </c>
      <c r="M113" s="456">
        <f>SUM(E113:L113)</f>
        <v>1219</v>
      </c>
      <c r="N113" s="456">
        <v>0</v>
      </c>
      <c r="O113" s="457">
        <f>SUM(M113:N113)</f>
        <v>1219</v>
      </c>
      <c r="P113" s="458">
        <v>7</v>
      </c>
      <c r="Q113" s="459">
        <v>0</v>
      </c>
      <c r="R113" s="486">
        <f>SUM(P113:Q113)</f>
        <v>7</v>
      </c>
      <c r="S113" s="487">
        <f>+B113-M113-P113</f>
        <v>722</v>
      </c>
      <c r="T113" s="462">
        <f>+C113-N113-Q113</f>
        <v>3</v>
      </c>
      <c r="U113" s="463">
        <f>+S113+T113</f>
        <v>725</v>
      </c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</row>
    <row r="114" spans="1:33" s="251" customFormat="1" ht="21" customHeight="1" thickBot="1">
      <c r="A114" s="357" t="s">
        <v>267</v>
      </c>
      <c r="B114" s="524">
        <v>1366</v>
      </c>
      <c r="C114" s="465">
        <v>26</v>
      </c>
      <c r="D114" s="465">
        <f>SUM(B114:C114)</f>
        <v>1392</v>
      </c>
      <c r="E114" s="596">
        <v>14</v>
      </c>
      <c r="F114" s="594">
        <v>4</v>
      </c>
      <c r="G114" s="594">
        <v>0</v>
      </c>
      <c r="H114" s="594">
        <v>0</v>
      </c>
      <c r="I114" s="594">
        <v>41</v>
      </c>
      <c r="J114" s="594">
        <v>746</v>
      </c>
      <c r="K114" s="594">
        <v>96</v>
      </c>
      <c r="L114" s="594">
        <v>131</v>
      </c>
      <c r="M114" s="467">
        <f>SUM(E114:L114)</f>
        <v>1032</v>
      </c>
      <c r="N114" s="467">
        <v>1</v>
      </c>
      <c r="O114" s="468">
        <f>SUM(M114:N114)</f>
        <v>1033</v>
      </c>
      <c r="P114" s="469">
        <v>1</v>
      </c>
      <c r="Q114" s="470">
        <v>0</v>
      </c>
      <c r="R114" s="492">
        <f>SUM(P114:Q114)</f>
        <v>1</v>
      </c>
      <c r="S114" s="493">
        <f>+B114-M114-P114</f>
        <v>333</v>
      </c>
      <c r="T114" s="473">
        <f>+C114-N114-Q114</f>
        <v>25</v>
      </c>
      <c r="U114" s="474">
        <f>+S114+T114</f>
        <v>358</v>
      </c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</row>
    <row r="115" spans="1:33" s="43" customFormat="1" ht="12.75" customHeight="1">
      <c r="A115" s="685" t="s">
        <v>339</v>
      </c>
      <c r="B115" s="685"/>
      <c r="C115" s="685"/>
      <c r="D115" s="685"/>
      <c r="E115" s="685"/>
      <c r="F115" s="685"/>
      <c r="G115" s="685"/>
      <c r="H115" s="685"/>
      <c r="I115" s="685"/>
      <c r="J115" s="685"/>
      <c r="K115" s="685"/>
      <c r="L115" s="685"/>
      <c r="M115" s="685"/>
      <c r="N115" s="685"/>
      <c r="O115" s="685"/>
      <c r="P115" s="685"/>
      <c r="Q115" s="685"/>
      <c r="R115" s="685"/>
      <c r="S115" s="685"/>
      <c r="T115" s="685"/>
      <c r="U115" s="685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s="43" customFormat="1" ht="10.5" customHeight="1">
      <c r="A116" s="682"/>
      <c r="B116" s="682"/>
      <c r="C116" s="682"/>
      <c r="D116" s="682"/>
      <c r="E116" s="682"/>
      <c r="F116" s="682"/>
      <c r="G116" s="682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s="43" customFormat="1" ht="10.5" customHeight="1">
      <c r="A117" s="249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s="43" customFormat="1" ht="10.5" customHeight="1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s="43" customFormat="1" ht="10.5" customHeight="1">
      <c r="A119" s="249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s="43" customFormat="1" ht="10.5" customHeight="1">
      <c r="A120" s="249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21" s="255" customFormat="1" ht="23.25" customHeight="1">
      <c r="A141" s="662" t="s">
        <v>336</v>
      </c>
      <c r="B141" s="663"/>
      <c r="C141" s="663"/>
      <c r="D141" s="663"/>
      <c r="E141" s="663"/>
      <c r="F141" s="663"/>
      <c r="G141" s="663"/>
      <c r="H141" s="663"/>
      <c r="I141" s="663"/>
      <c r="J141" s="663"/>
      <c r="K141" s="663"/>
      <c r="L141" s="663"/>
      <c r="M141" s="663"/>
      <c r="N141" s="663"/>
      <c r="O141" s="663"/>
      <c r="P141" s="663"/>
      <c r="Q141" s="663"/>
      <c r="R141" s="663"/>
      <c r="S141" s="663"/>
      <c r="T141" s="663"/>
      <c r="U141" s="664"/>
    </row>
    <row r="142" spans="1:19" ht="4.5" customHeight="1" thickBo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43"/>
    </row>
    <row r="143" spans="1:21" ht="33.75" customHeight="1">
      <c r="A143" s="695" t="s">
        <v>164</v>
      </c>
      <c r="B143" s="688" t="s">
        <v>49</v>
      </c>
      <c r="C143" s="689"/>
      <c r="D143" s="677" t="s">
        <v>175</v>
      </c>
      <c r="E143" s="654" t="s">
        <v>185</v>
      </c>
      <c r="F143" s="679" t="s">
        <v>177</v>
      </c>
      <c r="G143" s="679" t="s">
        <v>178</v>
      </c>
      <c r="H143" s="679" t="s">
        <v>179</v>
      </c>
      <c r="I143" s="679" t="s">
        <v>186</v>
      </c>
      <c r="J143" s="679" t="s">
        <v>162</v>
      </c>
      <c r="K143" s="679"/>
      <c r="L143" s="679"/>
      <c r="M143" s="679" t="s">
        <v>184</v>
      </c>
      <c r="N143" s="679"/>
      <c r="O143" s="683" t="s">
        <v>155</v>
      </c>
      <c r="P143" s="681" t="s">
        <v>176</v>
      </c>
      <c r="Q143" s="666"/>
      <c r="R143" s="667" t="s">
        <v>183</v>
      </c>
      <c r="S143" s="698" t="s">
        <v>165</v>
      </c>
      <c r="T143" s="699"/>
      <c r="U143" s="669" t="s">
        <v>345</v>
      </c>
    </row>
    <row r="144" spans="1:21" ht="24" customHeight="1">
      <c r="A144" s="696"/>
      <c r="B144" s="300" t="s">
        <v>173</v>
      </c>
      <c r="C144" s="407" t="s">
        <v>154</v>
      </c>
      <c r="D144" s="678"/>
      <c r="E144" s="655"/>
      <c r="F144" s="680"/>
      <c r="G144" s="680"/>
      <c r="H144" s="680"/>
      <c r="I144" s="680"/>
      <c r="J144" s="425" t="s">
        <v>180</v>
      </c>
      <c r="K144" s="425" t="s">
        <v>181</v>
      </c>
      <c r="L144" s="425" t="s">
        <v>182</v>
      </c>
      <c r="M144" s="425" t="s">
        <v>173</v>
      </c>
      <c r="N144" s="425" t="s">
        <v>154</v>
      </c>
      <c r="O144" s="684"/>
      <c r="P144" s="410" t="s">
        <v>173</v>
      </c>
      <c r="Q144" s="408" t="s">
        <v>154</v>
      </c>
      <c r="R144" s="668"/>
      <c r="S144" s="411" t="s">
        <v>174</v>
      </c>
      <c r="T144" s="409" t="s">
        <v>154</v>
      </c>
      <c r="U144" s="670"/>
    </row>
    <row r="145" spans="1:21" ht="12.75" customHeight="1" thickBot="1">
      <c r="A145" s="696"/>
      <c r="B145" s="419" t="s">
        <v>82</v>
      </c>
      <c r="C145" s="420" t="s">
        <v>166</v>
      </c>
      <c r="D145" s="421" t="s">
        <v>167</v>
      </c>
      <c r="E145" s="419" t="s">
        <v>87</v>
      </c>
      <c r="F145" s="420" t="s">
        <v>79</v>
      </c>
      <c r="G145" s="420" t="s">
        <v>80</v>
      </c>
      <c r="H145" s="420" t="s">
        <v>153</v>
      </c>
      <c r="I145" s="420" t="s">
        <v>161</v>
      </c>
      <c r="J145" s="420" t="s">
        <v>163</v>
      </c>
      <c r="K145" s="420" t="s">
        <v>83</v>
      </c>
      <c r="L145" s="420" t="s">
        <v>187</v>
      </c>
      <c r="M145" s="420" t="s">
        <v>188</v>
      </c>
      <c r="N145" s="420" t="s">
        <v>81</v>
      </c>
      <c r="O145" s="422" t="s">
        <v>189</v>
      </c>
      <c r="P145" s="419" t="s">
        <v>85</v>
      </c>
      <c r="Q145" s="420" t="s">
        <v>190</v>
      </c>
      <c r="R145" s="421" t="s">
        <v>191</v>
      </c>
      <c r="S145" s="419" t="s">
        <v>192</v>
      </c>
      <c r="T145" s="420" t="s">
        <v>193</v>
      </c>
      <c r="U145" s="423" t="s">
        <v>195</v>
      </c>
    </row>
    <row r="146" spans="1:21" ht="24" customHeight="1">
      <c r="A146" s="363" t="s">
        <v>160</v>
      </c>
      <c r="B146" s="516">
        <f>SUM(B147:B149)</f>
        <v>1509</v>
      </c>
      <c r="C146" s="495">
        <f>SUM(C147:C149)</f>
        <v>117</v>
      </c>
      <c r="D146" s="496">
        <f>+B146+C146</f>
        <v>1626</v>
      </c>
      <c r="E146" s="517">
        <f>SUM(E147:E149)</f>
        <v>58</v>
      </c>
      <c r="F146" s="501">
        <f aca="true" t="shared" si="2" ref="F146:L146">SUM(F147:F149)</f>
        <v>22</v>
      </c>
      <c r="G146" s="501">
        <f t="shared" si="2"/>
        <v>0</v>
      </c>
      <c r="H146" s="501">
        <f t="shared" si="2"/>
        <v>0</v>
      </c>
      <c r="I146" s="501">
        <f t="shared" si="2"/>
        <v>44</v>
      </c>
      <c r="J146" s="501">
        <f t="shared" si="2"/>
        <v>534</v>
      </c>
      <c r="K146" s="501">
        <f t="shared" si="2"/>
        <v>83</v>
      </c>
      <c r="L146" s="501">
        <f t="shared" si="2"/>
        <v>92</v>
      </c>
      <c r="M146" s="501">
        <f>SUM(M147:M149)</f>
        <v>833</v>
      </c>
      <c r="N146" s="501">
        <f aca="true" t="shared" si="3" ref="N146:U146">SUM(N147:N149)</f>
        <v>1</v>
      </c>
      <c r="O146" s="518">
        <f t="shared" si="3"/>
        <v>834</v>
      </c>
      <c r="P146" s="519">
        <f>SUM(P147:P149)</f>
        <v>84</v>
      </c>
      <c r="Q146" s="520">
        <f>SUM(Q147:Q149)</f>
        <v>13</v>
      </c>
      <c r="R146" s="521">
        <f t="shared" si="3"/>
        <v>97</v>
      </c>
      <c r="S146" s="487">
        <f>+B146-M146-P146</f>
        <v>592</v>
      </c>
      <c r="T146" s="462">
        <f>+C146-N146-Q146</f>
        <v>103</v>
      </c>
      <c r="U146" s="463">
        <f t="shared" si="3"/>
        <v>695</v>
      </c>
    </row>
    <row r="147" spans="1:33" s="251" customFormat="1" ht="20.25" customHeight="1" thickBot="1">
      <c r="A147" s="430" t="s">
        <v>280</v>
      </c>
      <c r="B147" s="464">
        <v>471</v>
      </c>
      <c r="C147" s="464">
        <v>10</v>
      </c>
      <c r="D147" s="454">
        <f>SUM(B147:C147)</f>
        <v>481</v>
      </c>
      <c r="E147" s="467">
        <v>0</v>
      </c>
      <c r="F147" s="467">
        <v>2</v>
      </c>
      <c r="G147" s="467">
        <v>0</v>
      </c>
      <c r="H147" s="467">
        <v>0</v>
      </c>
      <c r="I147" s="467">
        <v>8</v>
      </c>
      <c r="J147" s="467">
        <v>292</v>
      </c>
      <c r="K147" s="467">
        <v>39</v>
      </c>
      <c r="L147" s="467">
        <v>28</v>
      </c>
      <c r="M147" s="456">
        <f>SUM(E147:L147)</f>
        <v>369</v>
      </c>
      <c r="N147" s="456">
        <v>0</v>
      </c>
      <c r="O147" s="457">
        <f>SUM(M147:N147)</f>
        <v>369</v>
      </c>
      <c r="P147" s="512">
        <v>1</v>
      </c>
      <c r="Q147" s="459">
        <v>0</v>
      </c>
      <c r="R147" s="460">
        <f>SUM(P147:Q147)</f>
        <v>1</v>
      </c>
      <c r="S147" s="487">
        <f aca="true" t="shared" si="4" ref="S147:T149">+B147-M147-P147</f>
        <v>101</v>
      </c>
      <c r="T147" s="462">
        <f t="shared" si="4"/>
        <v>10</v>
      </c>
      <c r="U147" s="463">
        <f>+S147+T147</f>
        <v>111</v>
      </c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</row>
    <row r="148" spans="1:33" s="251" customFormat="1" ht="20.25" customHeight="1" thickBot="1">
      <c r="A148" s="430" t="s">
        <v>281</v>
      </c>
      <c r="B148" s="464">
        <v>683</v>
      </c>
      <c r="C148" s="465">
        <v>34</v>
      </c>
      <c r="D148" s="454">
        <f>SUM(B148:C148)</f>
        <v>717</v>
      </c>
      <c r="E148" s="467">
        <v>50</v>
      </c>
      <c r="F148" s="467">
        <v>17</v>
      </c>
      <c r="G148" s="467">
        <v>0</v>
      </c>
      <c r="H148" s="467">
        <v>0</v>
      </c>
      <c r="I148" s="467">
        <v>5</v>
      </c>
      <c r="J148" s="467">
        <v>66</v>
      </c>
      <c r="K148" s="467">
        <v>9</v>
      </c>
      <c r="L148" s="467">
        <v>22</v>
      </c>
      <c r="M148" s="456">
        <f>SUM(E148:L148)</f>
        <v>169</v>
      </c>
      <c r="N148" s="456">
        <v>1</v>
      </c>
      <c r="O148" s="457">
        <f>SUM(M148:N148)</f>
        <v>170</v>
      </c>
      <c r="P148" s="512">
        <v>80</v>
      </c>
      <c r="Q148" s="459">
        <v>13</v>
      </c>
      <c r="R148" s="460">
        <f>SUM(P148:Q148)</f>
        <v>93</v>
      </c>
      <c r="S148" s="487">
        <f t="shared" si="4"/>
        <v>434</v>
      </c>
      <c r="T148" s="462">
        <f t="shared" si="4"/>
        <v>20</v>
      </c>
      <c r="U148" s="463">
        <f>+S148+T148</f>
        <v>454</v>
      </c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</row>
    <row r="149" spans="1:33" s="251" customFormat="1" ht="20.25" customHeight="1" thickBot="1">
      <c r="A149" s="431" t="s">
        <v>282</v>
      </c>
      <c r="B149" s="464">
        <v>355</v>
      </c>
      <c r="C149" s="465">
        <v>73</v>
      </c>
      <c r="D149" s="466">
        <f>SUM(B149:C149)</f>
        <v>428</v>
      </c>
      <c r="E149" s="467">
        <v>8</v>
      </c>
      <c r="F149" s="467">
        <v>3</v>
      </c>
      <c r="G149" s="467">
        <v>0</v>
      </c>
      <c r="H149" s="467">
        <v>0</v>
      </c>
      <c r="I149" s="467">
        <v>31</v>
      </c>
      <c r="J149" s="467">
        <v>176</v>
      </c>
      <c r="K149" s="467">
        <v>35</v>
      </c>
      <c r="L149" s="467">
        <v>42</v>
      </c>
      <c r="M149" s="467">
        <f>SUM(E149:L149)</f>
        <v>295</v>
      </c>
      <c r="N149" s="467">
        <v>0</v>
      </c>
      <c r="O149" s="468">
        <f>SUM(M149:N149)</f>
        <v>295</v>
      </c>
      <c r="P149" s="515">
        <v>3</v>
      </c>
      <c r="Q149" s="470">
        <v>0</v>
      </c>
      <c r="R149" s="471">
        <f>SUM(P149:Q149)</f>
        <v>3</v>
      </c>
      <c r="S149" s="493">
        <f t="shared" si="4"/>
        <v>57</v>
      </c>
      <c r="T149" s="473">
        <f t="shared" si="4"/>
        <v>73</v>
      </c>
      <c r="U149" s="474">
        <f>+S149+T149</f>
        <v>130</v>
      </c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</row>
    <row r="150" spans="1:33" s="43" customFormat="1" ht="12.75" customHeight="1">
      <c r="A150" s="685" t="s">
        <v>339</v>
      </c>
      <c r="B150" s="685"/>
      <c r="C150" s="685"/>
      <c r="D150" s="685"/>
      <c r="E150" s="685"/>
      <c r="F150" s="685"/>
      <c r="G150" s="685"/>
      <c r="H150" s="685"/>
      <c r="I150" s="685"/>
      <c r="J150" s="685"/>
      <c r="K150" s="685"/>
      <c r="L150" s="685"/>
      <c r="M150" s="685"/>
      <c r="N150" s="685"/>
      <c r="O150" s="685"/>
      <c r="P150" s="685"/>
      <c r="Q150" s="685"/>
      <c r="R150" s="685"/>
      <c r="S150" s="685"/>
      <c r="T150" s="685"/>
      <c r="U150" s="685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682"/>
      <c r="B151" s="682"/>
      <c r="C151" s="682"/>
      <c r="D151" s="682"/>
      <c r="E151" s="682"/>
      <c r="F151" s="682"/>
      <c r="G151" s="682"/>
      <c r="H151" s="250"/>
      <c r="I151" s="250"/>
      <c r="J151" s="250"/>
      <c r="K151" s="250"/>
      <c r="L151" s="250"/>
      <c r="M151" s="250"/>
      <c r="N151" s="250"/>
      <c r="O151" s="250"/>
      <c r="P151" s="401"/>
      <c r="Q151" s="250"/>
      <c r="R151" s="25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:33" s="43" customFormat="1" ht="10.5" customHeight="1">
      <c r="A175" s="249"/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:21" s="255" customFormat="1" ht="23.25" customHeight="1">
      <c r="A176" s="662" t="s">
        <v>337</v>
      </c>
      <c r="B176" s="663"/>
      <c r="C176" s="663"/>
      <c r="D176" s="663"/>
      <c r="E176" s="663"/>
      <c r="F176" s="663"/>
      <c r="G176" s="663"/>
      <c r="H176" s="663"/>
      <c r="I176" s="663"/>
      <c r="J176" s="663"/>
      <c r="K176" s="663"/>
      <c r="L176" s="663"/>
      <c r="M176" s="663"/>
      <c r="N176" s="663"/>
      <c r="O176" s="663"/>
      <c r="P176" s="663"/>
      <c r="Q176" s="663"/>
      <c r="R176" s="663"/>
      <c r="S176" s="663"/>
      <c r="T176" s="663"/>
      <c r="U176" s="664"/>
    </row>
    <row r="177" spans="1:19" ht="4.5" customHeight="1" thickBo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43"/>
    </row>
    <row r="178" spans="1:21" ht="33.75" customHeight="1">
      <c r="A178" s="656" t="s">
        <v>164</v>
      </c>
      <c r="B178" s="690" t="s">
        <v>49</v>
      </c>
      <c r="C178" s="689"/>
      <c r="D178" s="691" t="s">
        <v>175</v>
      </c>
      <c r="E178" s="693" t="s">
        <v>185</v>
      </c>
      <c r="F178" s="686" t="s">
        <v>177</v>
      </c>
      <c r="G178" s="686" t="s">
        <v>178</v>
      </c>
      <c r="H178" s="686" t="s">
        <v>179</v>
      </c>
      <c r="I178" s="686" t="s">
        <v>186</v>
      </c>
      <c r="J178" s="683" t="s">
        <v>162</v>
      </c>
      <c r="K178" s="697"/>
      <c r="L178" s="697"/>
      <c r="M178" s="654" t="s">
        <v>184</v>
      </c>
      <c r="N178" s="679"/>
      <c r="O178" s="712" t="s">
        <v>155</v>
      </c>
      <c r="P178" s="681" t="s">
        <v>176</v>
      </c>
      <c r="Q178" s="666"/>
      <c r="R178" s="667" t="s">
        <v>183</v>
      </c>
      <c r="S178" s="698" t="s">
        <v>165</v>
      </c>
      <c r="T178" s="699"/>
      <c r="U178" s="669" t="s">
        <v>345</v>
      </c>
    </row>
    <row r="179" spans="1:21" ht="24" customHeight="1">
      <c r="A179" s="657"/>
      <c r="B179" s="391" t="s">
        <v>173</v>
      </c>
      <c r="C179" s="301" t="s">
        <v>154</v>
      </c>
      <c r="D179" s="692"/>
      <c r="E179" s="694"/>
      <c r="F179" s="687"/>
      <c r="G179" s="687"/>
      <c r="H179" s="687"/>
      <c r="I179" s="687"/>
      <c r="J179" s="325" t="s">
        <v>180</v>
      </c>
      <c r="K179" s="325" t="s">
        <v>181</v>
      </c>
      <c r="L179" s="396" t="s">
        <v>182</v>
      </c>
      <c r="M179" s="388" t="s">
        <v>173</v>
      </c>
      <c r="N179" s="386" t="s">
        <v>154</v>
      </c>
      <c r="O179" s="713"/>
      <c r="P179" s="298" t="s">
        <v>173</v>
      </c>
      <c r="Q179" s="299" t="s">
        <v>154</v>
      </c>
      <c r="R179" s="668"/>
      <c r="S179" s="296" t="s">
        <v>174</v>
      </c>
      <c r="T179" s="297" t="s">
        <v>154</v>
      </c>
      <c r="U179" s="670"/>
    </row>
    <row r="180" spans="1:21" ht="12.75" customHeight="1" thickBot="1">
      <c r="A180" s="658"/>
      <c r="B180" s="435" t="s">
        <v>82</v>
      </c>
      <c r="C180" s="420" t="s">
        <v>166</v>
      </c>
      <c r="D180" s="423" t="s">
        <v>167</v>
      </c>
      <c r="E180" s="318" t="s">
        <v>87</v>
      </c>
      <c r="F180" s="318" t="s">
        <v>79</v>
      </c>
      <c r="G180" s="318" t="s">
        <v>80</v>
      </c>
      <c r="H180" s="318" t="s">
        <v>153</v>
      </c>
      <c r="I180" s="318" t="s">
        <v>161</v>
      </c>
      <c r="J180" s="318" t="s">
        <v>163</v>
      </c>
      <c r="K180" s="318" t="s">
        <v>83</v>
      </c>
      <c r="L180" s="318" t="s">
        <v>187</v>
      </c>
      <c r="M180" s="415" t="s">
        <v>188</v>
      </c>
      <c r="N180" s="318" t="s">
        <v>81</v>
      </c>
      <c r="O180" s="318" t="s">
        <v>189</v>
      </c>
      <c r="P180" s="419" t="s">
        <v>85</v>
      </c>
      <c r="Q180" s="420" t="s">
        <v>190</v>
      </c>
      <c r="R180" s="421" t="s">
        <v>191</v>
      </c>
      <c r="S180" s="419" t="s">
        <v>192</v>
      </c>
      <c r="T180" s="420" t="s">
        <v>193</v>
      </c>
      <c r="U180" s="423" t="s">
        <v>194</v>
      </c>
    </row>
    <row r="181" spans="1:21" ht="23.25" customHeight="1">
      <c r="A181" s="436" t="s">
        <v>197</v>
      </c>
      <c r="B181" s="494">
        <f aca="true" t="shared" si="5" ref="B181:U181">SUM(B182:B183)</f>
        <v>1651</v>
      </c>
      <c r="C181" s="495">
        <f>SUM(C182:C183)</f>
        <v>23</v>
      </c>
      <c r="D181" s="496">
        <f t="shared" si="5"/>
        <v>1674</v>
      </c>
      <c r="E181" s="497">
        <f t="shared" si="5"/>
        <v>79</v>
      </c>
      <c r="F181" s="498">
        <f t="shared" si="5"/>
        <v>38</v>
      </c>
      <c r="G181" s="498">
        <v>0</v>
      </c>
      <c r="H181" s="498">
        <f t="shared" si="5"/>
        <v>1</v>
      </c>
      <c r="I181" s="498">
        <f t="shared" si="5"/>
        <v>4</v>
      </c>
      <c r="J181" s="498">
        <f t="shared" si="5"/>
        <v>433</v>
      </c>
      <c r="K181" s="498">
        <f t="shared" si="5"/>
        <v>94</v>
      </c>
      <c r="L181" s="499">
        <f t="shared" si="5"/>
        <v>124</v>
      </c>
      <c r="M181" s="500">
        <f t="shared" si="5"/>
        <v>773</v>
      </c>
      <c r="N181" s="501">
        <f t="shared" si="5"/>
        <v>1</v>
      </c>
      <c r="O181" s="502">
        <f t="shared" si="5"/>
        <v>774</v>
      </c>
      <c r="P181" s="503">
        <f t="shared" si="5"/>
        <v>202</v>
      </c>
      <c r="Q181" s="504">
        <f t="shared" si="5"/>
        <v>12</v>
      </c>
      <c r="R181" s="505">
        <f t="shared" si="5"/>
        <v>214</v>
      </c>
      <c r="S181" s="506">
        <f>SUM(S182:S183)</f>
        <v>676</v>
      </c>
      <c r="T181" s="507">
        <f>SUM(T182:T183)</f>
        <v>10</v>
      </c>
      <c r="U181" s="508">
        <f t="shared" si="5"/>
        <v>686</v>
      </c>
    </row>
    <row r="182" spans="1:33" s="251" customFormat="1" ht="20.25" customHeight="1">
      <c r="A182" s="393" t="s">
        <v>270</v>
      </c>
      <c r="B182" s="452">
        <v>819</v>
      </c>
      <c r="C182" s="453">
        <v>18</v>
      </c>
      <c r="D182" s="454">
        <f>SUM(B182:C182)</f>
        <v>837</v>
      </c>
      <c r="E182" s="509">
        <v>11</v>
      </c>
      <c r="F182" s="509">
        <v>0</v>
      </c>
      <c r="G182" s="509">
        <v>0</v>
      </c>
      <c r="H182" s="509">
        <v>0</v>
      </c>
      <c r="I182" s="509">
        <v>2</v>
      </c>
      <c r="J182" s="509">
        <v>432</v>
      </c>
      <c r="K182" s="509">
        <v>94</v>
      </c>
      <c r="L182" s="510">
        <v>124</v>
      </c>
      <c r="M182" s="455">
        <f>SUM(E182:L182)</f>
        <v>663</v>
      </c>
      <c r="N182" s="456">
        <v>0</v>
      </c>
      <c r="O182" s="511">
        <f>SUM(M182:N182)</f>
        <v>663</v>
      </c>
      <c r="P182" s="512">
        <v>4</v>
      </c>
      <c r="Q182" s="459">
        <v>0</v>
      </c>
      <c r="R182" s="486">
        <f>SUM(P182:Q182)</f>
        <v>4</v>
      </c>
      <c r="S182" s="487">
        <f>+B182-M182-P182</f>
        <v>152</v>
      </c>
      <c r="T182" s="462">
        <f>+C182-N182-Q182</f>
        <v>18</v>
      </c>
      <c r="U182" s="463">
        <f>+S182+T182</f>
        <v>170</v>
      </c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</row>
    <row r="183" spans="1:33" s="251" customFormat="1" ht="20.25" customHeight="1" thickBot="1">
      <c r="A183" s="394" t="s">
        <v>268</v>
      </c>
      <c r="B183" s="464">
        <v>832</v>
      </c>
      <c r="C183" s="465">
        <v>5</v>
      </c>
      <c r="D183" s="466">
        <f>SUM(B183:C183)</f>
        <v>837</v>
      </c>
      <c r="E183" s="593">
        <v>68</v>
      </c>
      <c r="F183" s="594">
        <v>38</v>
      </c>
      <c r="G183" s="594">
        <v>0</v>
      </c>
      <c r="H183" s="594">
        <v>1</v>
      </c>
      <c r="I183" s="594">
        <v>2</v>
      </c>
      <c r="J183" s="594">
        <v>1</v>
      </c>
      <c r="K183" s="594">
        <v>0</v>
      </c>
      <c r="L183" s="595">
        <v>0</v>
      </c>
      <c r="M183" s="513">
        <f>SUM(E183:L183)</f>
        <v>110</v>
      </c>
      <c r="N183" s="467">
        <v>1</v>
      </c>
      <c r="O183" s="514">
        <f>SUM(M183:N183)</f>
        <v>111</v>
      </c>
      <c r="P183" s="515">
        <v>198</v>
      </c>
      <c r="Q183" s="470">
        <v>12</v>
      </c>
      <c r="R183" s="492">
        <f>SUM(P183:Q183)</f>
        <v>210</v>
      </c>
      <c r="S183" s="493">
        <f>+B183-M183-P183</f>
        <v>524</v>
      </c>
      <c r="T183" s="473">
        <f>+C183-N183-Q183</f>
        <v>-8</v>
      </c>
      <c r="U183" s="474">
        <f>+S183+T183</f>
        <v>516</v>
      </c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</row>
    <row r="184" spans="1:33" s="43" customFormat="1" ht="12.75" customHeight="1" thickBot="1">
      <c r="A184" s="671" t="s">
        <v>339</v>
      </c>
      <c r="B184" s="672"/>
      <c r="C184" s="672"/>
      <c r="D184" s="672"/>
      <c r="E184" s="672"/>
      <c r="F184" s="672"/>
      <c r="G184" s="672"/>
      <c r="H184" s="672"/>
      <c r="I184" s="672"/>
      <c r="J184" s="672"/>
      <c r="K184" s="672"/>
      <c r="L184" s="672"/>
      <c r="M184" s="672"/>
      <c r="N184" s="672"/>
      <c r="O184" s="672"/>
      <c r="P184" s="672"/>
      <c r="Q184" s="672"/>
      <c r="R184" s="672"/>
      <c r="S184" s="672"/>
      <c r="T184" s="672"/>
      <c r="U184" s="673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:35" s="294" customFormat="1" ht="10.5" customHeight="1">
      <c r="A185" s="292"/>
      <c r="B185" s="266"/>
      <c r="C185" s="266"/>
      <c r="D185" s="266"/>
      <c r="E185" s="266"/>
      <c r="F185" s="266"/>
      <c r="G185" s="266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T185" s="295"/>
      <c r="U185" s="295"/>
      <c r="V185" s="293"/>
      <c r="W185" s="293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295"/>
      <c r="AH185" s="295"/>
      <c r="AI185" s="295"/>
    </row>
    <row r="186" spans="1:33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21" s="254" customFormat="1" ht="26.25" customHeight="1">
      <c r="A210" s="674" t="s">
        <v>152</v>
      </c>
      <c r="B210" s="675"/>
      <c r="C210" s="675"/>
      <c r="D210" s="675"/>
      <c r="E210" s="675"/>
      <c r="F210" s="675"/>
      <c r="G210" s="675"/>
      <c r="H210" s="675"/>
      <c r="I210" s="675"/>
      <c r="J210" s="675"/>
      <c r="K210" s="675"/>
      <c r="L210" s="675"/>
      <c r="M210" s="675"/>
      <c r="N210" s="675"/>
      <c r="O210" s="675"/>
      <c r="P210" s="675"/>
      <c r="Q210" s="675"/>
      <c r="R210" s="675"/>
      <c r="S210" s="675"/>
      <c r="T210" s="675"/>
      <c r="U210" s="676"/>
    </row>
    <row r="211" spans="1:21" s="254" customFormat="1" ht="27" customHeight="1">
      <c r="A211" s="701" t="s">
        <v>151</v>
      </c>
      <c r="B211" s="702"/>
      <c r="C211" s="702"/>
      <c r="D211" s="702"/>
      <c r="E211" s="702"/>
      <c r="F211" s="702"/>
      <c r="G211" s="702"/>
      <c r="H211" s="702"/>
      <c r="I211" s="702"/>
      <c r="J211" s="702"/>
      <c r="K211" s="702"/>
      <c r="L211" s="702"/>
      <c r="M211" s="702"/>
      <c r="N211" s="702"/>
      <c r="O211" s="702"/>
      <c r="P211" s="702"/>
      <c r="Q211" s="702"/>
      <c r="R211" s="702"/>
      <c r="S211" s="702"/>
      <c r="T211" s="702"/>
      <c r="U211" s="703"/>
    </row>
    <row r="212" spans="1:18" s="254" customFormat="1" ht="5.25" customHeight="1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 t="s">
        <v>309</v>
      </c>
      <c r="Q212" s="256"/>
      <c r="R212" s="256"/>
    </row>
    <row r="213" spans="1:21" s="255" customFormat="1" ht="23.25" customHeight="1">
      <c r="A213" s="662" t="s">
        <v>337</v>
      </c>
      <c r="B213" s="663"/>
      <c r="C213" s="663"/>
      <c r="D213" s="663"/>
      <c r="E213" s="663"/>
      <c r="F213" s="663"/>
      <c r="G213" s="663"/>
      <c r="H213" s="663"/>
      <c r="I213" s="663"/>
      <c r="J213" s="663"/>
      <c r="K213" s="663"/>
      <c r="L213" s="663"/>
      <c r="M213" s="663"/>
      <c r="N213" s="663"/>
      <c r="O213" s="663"/>
      <c r="P213" s="663"/>
      <c r="Q213" s="663"/>
      <c r="R213" s="663"/>
      <c r="S213" s="663"/>
      <c r="T213" s="663"/>
      <c r="U213" s="664"/>
    </row>
    <row r="214" spans="1:19" ht="4.5" customHeight="1" thickBo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43"/>
    </row>
    <row r="215" spans="1:21" ht="33.75" customHeight="1">
      <c r="A215" s="695" t="s">
        <v>164</v>
      </c>
      <c r="B215" s="688" t="s">
        <v>49</v>
      </c>
      <c r="C215" s="689"/>
      <c r="D215" s="677" t="s">
        <v>175</v>
      </c>
      <c r="E215" s="654" t="s">
        <v>185</v>
      </c>
      <c r="F215" s="679" t="s">
        <v>177</v>
      </c>
      <c r="G215" s="679" t="s">
        <v>178</v>
      </c>
      <c r="H215" s="679" t="s">
        <v>179</v>
      </c>
      <c r="I215" s="679" t="s">
        <v>186</v>
      </c>
      <c r="J215" s="679" t="s">
        <v>162</v>
      </c>
      <c r="K215" s="679"/>
      <c r="L215" s="700"/>
      <c r="M215" s="710" t="s">
        <v>184</v>
      </c>
      <c r="N215" s="679"/>
      <c r="O215" s="683" t="s">
        <v>155</v>
      </c>
      <c r="P215" s="681" t="s">
        <v>176</v>
      </c>
      <c r="Q215" s="666"/>
      <c r="R215" s="667" t="s">
        <v>183</v>
      </c>
      <c r="S215" s="698" t="s">
        <v>165</v>
      </c>
      <c r="T215" s="699"/>
      <c r="U215" s="669" t="s">
        <v>345</v>
      </c>
    </row>
    <row r="216" spans="1:21" ht="24" customHeight="1">
      <c r="A216" s="696"/>
      <c r="B216" s="300" t="s">
        <v>173</v>
      </c>
      <c r="C216" s="301" t="s">
        <v>154</v>
      </c>
      <c r="D216" s="678"/>
      <c r="E216" s="655"/>
      <c r="F216" s="680"/>
      <c r="G216" s="680"/>
      <c r="H216" s="680"/>
      <c r="I216" s="680"/>
      <c r="J216" s="402" t="s">
        <v>180</v>
      </c>
      <c r="K216" s="402" t="s">
        <v>181</v>
      </c>
      <c r="L216" s="403" t="s">
        <v>182</v>
      </c>
      <c r="M216" s="414" t="s">
        <v>173</v>
      </c>
      <c r="N216" s="597" t="s">
        <v>154</v>
      </c>
      <c r="O216" s="684"/>
      <c r="P216" s="298" t="s">
        <v>173</v>
      </c>
      <c r="Q216" s="299" t="s">
        <v>154</v>
      </c>
      <c r="R216" s="668"/>
      <c r="S216" s="296" t="s">
        <v>174</v>
      </c>
      <c r="T216" s="297" t="s">
        <v>154</v>
      </c>
      <c r="U216" s="670"/>
    </row>
    <row r="217" spans="1:21" ht="12.75" customHeight="1">
      <c r="A217" s="696"/>
      <c r="B217" s="333" t="s">
        <v>82</v>
      </c>
      <c r="C217" s="331" t="s">
        <v>166</v>
      </c>
      <c r="D217" s="338" t="s">
        <v>167</v>
      </c>
      <c r="E217" s="333" t="s">
        <v>87</v>
      </c>
      <c r="F217" s="331" t="s">
        <v>79</v>
      </c>
      <c r="G217" s="331" t="s">
        <v>80</v>
      </c>
      <c r="H217" s="331" t="s">
        <v>153</v>
      </c>
      <c r="I217" s="331" t="s">
        <v>161</v>
      </c>
      <c r="J217" s="331" t="s">
        <v>163</v>
      </c>
      <c r="K217" s="331" t="s">
        <v>83</v>
      </c>
      <c r="L217" s="334" t="s">
        <v>187</v>
      </c>
      <c r="M217" s="364" t="s">
        <v>188</v>
      </c>
      <c r="N217" s="331" t="s">
        <v>81</v>
      </c>
      <c r="O217" s="359" t="s">
        <v>189</v>
      </c>
      <c r="P217" s="364" t="s">
        <v>85</v>
      </c>
      <c r="Q217" s="331" t="s">
        <v>190</v>
      </c>
      <c r="R217" s="338" t="s">
        <v>191</v>
      </c>
      <c r="S217" s="333" t="s">
        <v>192</v>
      </c>
      <c r="T217" s="331" t="s">
        <v>193</v>
      </c>
      <c r="U217" s="334" t="s">
        <v>194</v>
      </c>
    </row>
    <row r="218" spans="1:21" ht="22.5" customHeight="1">
      <c r="A218" s="432" t="s">
        <v>169</v>
      </c>
      <c r="B218" s="440">
        <f aca="true" t="shared" si="6" ref="B218:U218">SUM(B219:B228)</f>
        <v>9313</v>
      </c>
      <c r="C218" s="441">
        <f>SUM(C219:C228)</f>
        <v>3875</v>
      </c>
      <c r="D218" s="475">
        <f t="shared" si="6"/>
        <v>13188</v>
      </c>
      <c r="E218" s="476">
        <f t="shared" si="6"/>
        <v>1307</v>
      </c>
      <c r="F218" s="477">
        <f t="shared" si="6"/>
        <v>1991</v>
      </c>
      <c r="G218" s="444">
        <f t="shared" si="6"/>
        <v>13</v>
      </c>
      <c r="H218" s="444">
        <f t="shared" si="6"/>
        <v>0</v>
      </c>
      <c r="I218" s="444">
        <f t="shared" si="6"/>
        <v>646</v>
      </c>
      <c r="J218" s="444">
        <f t="shared" si="6"/>
        <v>122</v>
      </c>
      <c r="K218" s="444">
        <f t="shared" si="6"/>
        <v>10</v>
      </c>
      <c r="L218" s="478">
        <f t="shared" si="6"/>
        <v>60</v>
      </c>
      <c r="M218" s="477">
        <f>SUM(M219:M228)</f>
        <v>4149</v>
      </c>
      <c r="N218" s="444">
        <f>SUM(N219:N228)</f>
        <v>318</v>
      </c>
      <c r="O218" s="478">
        <f t="shared" si="6"/>
        <v>4467</v>
      </c>
      <c r="P218" s="479">
        <f t="shared" si="6"/>
        <v>719</v>
      </c>
      <c r="Q218" s="447">
        <f t="shared" si="6"/>
        <v>191</v>
      </c>
      <c r="R218" s="480">
        <f t="shared" si="6"/>
        <v>910</v>
      </c>
      <c r="S218" s="481">
        <f t="shared" si="6"/>
        <v>4445</v>
      </c>
      <c r="T218" s="450">
        <f t="shared" si="6"/>
        <v>3366</v>
      </c>
      <c r="U218" s="451">
        <f t="shared" si="6"/>
        <v>7811</v>
      </c>
    </row>
    <row r="219" spans="1:33" s="251" customFormat="1" ht="19.5" customHeight="1">
      <c r="A219" s="433" t="s">
        <v>199</v>
      </c>
      <c r="B219" s="452">
        <v>1922</v>
      </c>
      <c r="C219" s="453">
        <v>291</v>
      </c>
      <c r="D219" s="454">
        <f aca="true" t="shared" si="7" ref="D219:D228">SUM(B219:C219)</f>
        <v>2213</v>
      </c>
      <c r="E219" s="455">
        <v>110</v>
      </c>
      <c r="F219" s="455">
        <v>819</v>
      </c>
      <c r="G219" s="482">
        <v>2</v>
      </c>
      <c r="H219" s="483">
        <v>0</v>
      </c>
      <c r="I219" s="482">
        <v>25</v>
      </c>
      <c r="J219" s="483">
        <v>38</v>
      </c>
      <c r="K219" s="482">
        <v>0</v>
      </c>
      <c r="L219" s="484">
        <v>1</v>
      </c>
      <c r="M219" s="455">
        <f>SUM(E219:L219)</f>
        <v>995</v>
      </c>
      <c r="N219" s="485">
        <v>41</v>
      </c>
      <c r="O219" s="457">
        <f>SUM(M219:N219)</f>
        <v>1036</v>
      </c>
      <c r="P219" s="458">
        <v>418</v>
      </c>
      <c r="Q219" s="459">
        <v>12</v>
      </c>
      <c r="R219" s="486">
        <f>SUM(P219:Q219)</f>
        <v>430</v>
      </c>
      <c r="S219" s="487">
        <f>+B219-M219-P219</f>
        <v>509</v>
      </c>
      <c r="T219" s="462">
        <f>+C219-N219-Q219</f>
        <v>238</v>
      </c>
      <c r="U219" s="463">
        <f aca="true" t="shared" si="8" ref="U219:U228">+S219+T219</f>
        <v>747</v>
      </c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</row>
    <row r="220" spans="1:33" s="251" customFormat="1" ht="19.5" customHeight="1">
      <c r="A220" s="433" t="s">
        <v>205</v>
      </c>
      <c r="B220" s="452">
        <v>1040</v>
      </c>
      <c r="C220" s="453">
        <v>1071</v>
      </c>
      <c r="D220" s="454">
        <f t="shared" si="7"/>
        <v>2111</v>
      </c>
      <c r="E220" s="455">
        <v>163</v>
      </c>
      <c r="F220" s="455">
        <v>354</v>
      </c>
      <c r="G220" s="482">
        <v>0</v>
      </c>
      <c r="H220" s="483">
        <v>0</v>
      </c>
      <c r="I220" s="482">
        <v>33</v>
      </c>
      <c r="J220" s="483">
        <v>15</v>
      </c>
      <c r="K220" s="482">
        <v>2</v>
      </c>
      <c r="L220" s="488">
        <v>3</v>
      </c>
      <c r="M220" s="455">
        <f>SUM(E220:L220)</f>
        <v>570</v>
      </c>
      <c r="N220" s="489">
        <v>0</v>
      </c>
      <c r="O220" s="457">
        <f aca="true" t="shared" si="9" ref="O220:O227">SUM(M220:N220)</f>
        <v>570</v>
      </c>
      <c r="P220" s="458">
        <v>240</v>
      </c>
      <c r="Q220" s="459">
        <v>5</v>
      </c>
      <c r="R220" s="486">
        <f aca="true" t="shared" si="10" ref="R220:R227">SUM(P220:Q220)</f>
        <v>245</v>
      </c>
      <c r="S220" s="487">
        <f>+B220-M220-P220</f>
        <v>230</v>
      </c>
      <c r="T220" s="462">
        <f aca="true" t="shared" si="11" ref="T220:T228">+C220-N220-Q220</f>
        <v>1066</v>
      </c>
      <c r="U220" s="463">
        <f t="shared" si="8"/>
        <v>1296</v>
      </c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</row>
    <row r="221" spans="1:33" s="251" customFormat="1" ht="19.5" customHeight="1">
      <c r="A221" s="433" t="s">
        <v>261</v>
      </c>
      <c r="B221" s="490">
        <v>437</v>
      </c>
      <c r="C221" s="491">
        <v>23</v>
      </c>
      <c r="D221" s="454">
        <f t="shared" si="7"/>
        <v>460</v>
      </c>
      <c r="E221" s="455">
        <v>166</v>
      </c>
      <c r="F221" s="455">
        <v>111</v>
      </c>
      <c r="G221" s="482">
        <v>3</v>
      </c>
      <c r="H221" s="483">
        <v>0</v>
      </c>
      <c r="I221" s="482">
        <v>13</v>
      </c>
      <c r="J221" s="483">
        <v>5</v>
      </c>
      <c r="K221" s="482">
        <v>0</v>
      </c>
      <c r="L221" s="488">
        <v>0</v>
      </c>
      <c r="M221" s="455">
        <f>SUM(E221:L221)</f>
        <v>298</v>
      </c>
      <c r="N221" s="456">
        <v>1</v>
      </c>
      <c r="O221" s="457">
        <f t="shared" si="9"/>
        <v>299</v>
      </c>
      <c r="P221" s="458">
        <v>0</v>
      </c>
      <c r="Q221" s="459">
        <v>18</v>
      </c>
      <c r="R221" s="486">
        <f t="shared" si="10"/>
        <v>18</v>
      </c>
      <c r="S221" s="487">
        <f aca="true" t="shared" si="12" ref="S221:S228">+B221-M221-P221</f>
        <v>139</v>
      </c>
      <c r="T221" s="462">
        <f t="shared" si="11"/>
        <v>4</v>
      </c>
      <c r="U221" s="463">
        <f t="shared" si="8"/>
        <v>143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</row>
    <row r="222" spans="1:33" s="251" customFormat="1" ht="19.5" customHeight="1">
      <c r="A222" s="433" t="s">
        <v>318</v>
      </c>
      <c r="B222" s="490">
        <v>1370</v>
      </c>
      <c r="C222" s="491">
        <v>219</v>
      </c>
      <c r="D222" s="454">
        <f t="shared" si="7"/>
        <v>1589</v>
      </c>
      <c r="E222" s="455">
        <v>250</v>
      </c>
      <c r="F222" s="455">
        <v>155</v>
      </c>
      <c r="G222" s="482">
        <v>3</v>
      </c>
      <c r="H222" s="483">
        <v>0</v>
      </c>
      <c r="I222" s="482">
        <v>48</v>
      </c>
      <c r="J222" s="483">
        <v>12</v>
      </c>
      <c r="K222" s="482">
        <v>3</v>
      </c>
      <c r="L222" s="488">
        <v>20</v>
      </c>
      <c r="M222" s="455">
        <f>SUM(E222:L222)</f>
        <v>491</v>
      </c>
      <c r="N222" s="456">
        <v>26</v>
      </c>
      <c r="O222" s="457">
        <f t="shared" si="9"/>
        <v>517</v>
      </c>
      <c r="P222" s="458">
        <v>41</v>
      </c>
      <c r="Q222" s="459">
        <v>33</v>
      </c>
      <c r="R222" s="486">
        <f t="shared" si="10"/>
        <v>74</v>
      </c>
      <c r="S222" s="487">
        <f t="shared" si="12"/>
        <v>838</v>
      </c>
      <c r="T222" s="462">
        <f t="shared" si="11"/>
        <v>160</v>
      </c>
      <c r="U222" s="463">
        <f t="shared" si="8"/>
        <v>998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</row>
    <row r="223" spans="1:33" s="251" customFormat="1" ht="19.5" customHeight="1">
      <c r="A223" s="433" t="s">
        <v>200</v>
      </c>
      <c r="B223" s="491">
        <v>857</v>
      </c>
      <c r="C223" s="491">
        <v>407</v>
      </c>
      <c r="D223" s="454">
        <f t="shared" si="7"/>
        <v>1264</v>
      </c>
      <c r="E223" s="455">
        <v>145</v>
      </c>
      <c r="F223" s="455">
        <v>57</v>
      </c>
      <c r="G223" s="482">
        <v>1</v>
      </c>
      <c r="H223" s="483">
        <v>0</v>
      </c>
      <c r="I223" s="482">
        <v>97</v>
      </c>
      <c r="J223" s="483">
        <v>9</v>
      </c>
      <c r="K223" s="482">
        <v>0</v>
      </c>
      <c r="L223" s="488">
        <v>6</v>
      </c>
      <c r="M223" s="455">
        <v>315</v>
      </c>
      <c r="N223" s="456">
        <v>31</v>
      </c>
      <c r="O223" s="457">
        <f>SUM(M223:N223)</f>
        <v>346</v>
      </c>
      <c r="P223" s="458">
        <v>0</v>
      </c>
      <c r="Q223" s="459">
        <v>0</v>
      </c>
      <c r="R223" s="486">
        <f>SUM(P223:Q223)</f>
        <v>0</v>
      </c>
      <c r="S223" s="487">
        <f t="shared" si="12"/>
        <v>542</v>
      </c>
      <c r="T223" s="462">
        <f t="shared" si="11"/>
        <v>376</v>
      </c>
      <c r="U223" s="463">
        <f t="shared" si="8"/>
        <v>918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</row>
    <row r="224" spans="1:33" s="251" customFormat="1" ht="19.5" customHeight="1">
      <c r="A224" s="433" t="s">
        <v>201</v>
      </c>
      <c r="B224" s="491">
        <v>846</v>
      </c>
      <c r="C224" s="491">
        <v>392</v>
      </c>
      <c r="D224" s="454">
        <f t="shared" si="7"/>
        <v>1238</v>
      </c>
      <c r="E224" s="455">
        <v>179</v>
      </c>
      <c r="F224" s="455">
        <v>56</v>
      </c>
      <c r="G224" s="482">
        <v>0</v>
      </c>
      <c r="H224" s="483">
        <v>0</v>
      </c>
      <c r="I224" s="482">
        <v>84</v>
      </c>
      <c r="J224" s="483">
        <v>5</v>
      </c>
      <c r="K224" s="482">
        <v>0</v>
      </c>
      <c r="L224" s="488">
        <v>4</v>
      </c>
      <c r="M224" s="455">
        <v>328</v>
      </c>
      <c r="N224" s="456">
        <v>53</v>
      </c>
      <c r="O224" s="457">
        <f>SUM(M224:N224)</f>
        <v>381</v>
      </c>
      <c r="P224" s="458">
        <v>6</v>
      </c>
      <c r="Q224" s="459">
        <v>1</v>
      </c>
      <c r="R224" s="486">
        <f>SUM(P224:Q224)</f>
        <v>7</v>
      </c>
      <c r="S224" s="487">
        <f t="shared" si="12"/>
        <v>512</v>
      </c>
      <c r="T224" s="462">
        <f t="shared" si="11"/>
        <v>338</v>
      </c>
      <c r="U224" s="463">
        <f t="shared" si="8"/>
        <v>850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</row>
    <row r="225" spans="1:33" s="251" customFormat="1" ht="19.5" customHeight="1">
      <c r="A225" s="433" t="s">
        <v>202</v>
      </c>
      <c r="B225" s="491">
        <v>712</v>
      </c>
      <c r="C225" s="491">
        <v>270</v>
      </c>
      <c r="D225" s="454">
        <f t="shared" si="7"/>
        <v>982</v>
      </c>
      <c r="E225" s="455">
        <v>78</v>
      </c>
      <c r="F225" s="455">
        <v>35</v>
      </c>
      <c r="G225" s="482">
        <v>0</v>
      </c>
      <c r="H225" s="483">
        <v>0</v>
      </c>
      <c r="I225" s="482">
        <v>117</v>
      </c>
      <c r="J225" s="483">
        <v>7</v>
      </c>
      <c r="K225" s="482">
        <v>1</v>
      </c>
      <c r="L225" s="488">
        <v>10</v>
      </c>
      <c r="M225" s="455">
        <v>248</v>
      </c>
      <c r="N225" s="456">
        <v>4</v>
      </c>
      <c r="O225" s="457">
        <f>SUM(M225:N225)</f>
        <v>252</v>
      </c>
      <c r="P225" s="458">
        <v>2</v>
      </c>
      <c r="Q225" s="459">
        <v>0</v>
      </c>
      <c r="R225" s="486">
        <f>SUM(P225:Q225)</f>
        <v>2</v>
      </c>
      <c r="S225" s="487">
        <f t="shared" si="12"/>
        <v>462</v>
      </c>
      <c r="T225" s="462">
        <f t="shared" si="11"/>
        <v>266</v>
      </c>
      <c r="U225" s="463">
        <f t="shared" si="8"/>
        <v>728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</row>
    <row r="226" spans="1:33" s="251" customFormat="1" ht="19.5" customHeight="1">
      <c r="A226" s="433" t="s">
        <v>260</v>
      </c>
      <c r="B226" s="491">
        <v>551</v>
      </c>
      <c r="C226" s="491">
        <v>377</v>
      </c>
      <c r="D226" s="454">
        <f t="shared" si="7"/>
        <v>928</v>
      </c>
      <c r="E226" s="455">
        <v>9</v>
      </c>
      <c r="F226" s="455">
        <v>291</v>
      </c>
      <c r="G226" s="482">
        <v>0</v>
      </c>
      <c r="H226" s="483">
        <v>0</v>
      </c>
      <c r="I226" s="482">
        <v>33</v>
      </c>
      <c r="J226" s="483">
        <v>12</v>
      </c>
      <c r="K226" s="482">
        <v>0</v>
      </c>
      <c r="L226" s="488">
        <v>8</v>
      </c>
      <c r="M226" s="455">
        <v>353</v>
      </c>
      <c r="N226" s="456">
        <v>94</v>
      </c>
      <c r="O226" s="457">
        <f>SUM(M226:N226)</f>
        <v>447</v>
      </c>
      <c r="P226" s="458">
        <v>3</v>
      </c>
      <c r="Q226" s="459">
        <v>34</v>
      </c>
      <c r="R226" s="486">
        <f>SUM(P226:Q226)</f>
        <v>37</v>
      </c>
      <c r="S226" s="487">
        <f t="shared" si="12"/>
        <v>195</v>
      </c>
      <c r="T226" s="462">
        <f t="shared" si="11"/>
        <v>249</v>
      </c>
      <c r="U226" s="463">
        <f t="shared" si="8"/>
        <v>444</v>
      </c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</row>
    <row r="227" spans="1:33" s="251" customFormat="1" ht="19.5" customHeight="1">
      <c r="A227" s="433" t="s">
        <v>203</v>
      </c>
      <c r="B227" s="491">
        <v>855</v>
      </c>
      <c r="C227" s="491">
        <v>424</v>
      </c>
      <c r="D227" s="454">
        <f t="shared" si="7"/>
        <v>1279</v>
      </c>
      <c r="E227" s="455">
        <v>100</v>
      </c>
      <c r="F227" s="455">
        <v>55</v>
      </c>
      <c r="G227" s="482">
        <v>0</v>
      </c>
      <c r="H227" s="483">
        <v>0</v>
      </c>
      <c r="I227" s="482">
        <v>103</v>
      </c>
      <c r="J227" s="483">
        <v>12</v>
      </c>
      <c r="K227" s="482">
        <v>3</v>
      </c>
      <c r="L227" s="488">
        <v>4</v>
      </c>
      <c r="M227" s="455">
        <v>277</v>
      </c>
      <c r="N227" s="456">
        <v>40</v>
      </c>
      <c r="O227" s="457">
        <f t="shared" si="9"/>
        <v>317</v>
      </c>
      <c r="P227" s="458">
        <v>6</v>
      </c>
      <c r="Q227" s="459">
        <v>85</v>
      </c>
      <c r="R227" s="486">
        <f t="shared" si="10"/>
        <v>91</v>
      </c>
      <c r="S227" s="487">
        <f t="shared" si="12"/>
        <v>572</v>
      </c>
      <c r="T227" s="462">
        <f t="shared" si="11"/>
        <v>299</v>
      </c>
      <c r="U227" s="463">
        <f t="shared" si="8"/>
        <v>871</v>
      </c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</row>
    <row r="228" spans="1:33" s="251" customFormat="1" ht="19.5" customHeight="1" thickBot="1">
      <c r="A228" s="434" t="s">
        <v>204</v>
      </c>
      <c r="B228" s="464">
        <v>723</v>
      </c>
      <c r="C228" s="465">
        <v>401</v>
      </c>
      <c r="D228" s="466">
        <f t="shared" si="7"/>
        <v>1124</v>
      </c>
      <c r="E228" s="513">
        <v>107</v>
      </c>
      <c r="F228" s="513">
        <v>58</v>
      </c>
      <c r="G228" s="590">
        <v>4</v>
      </c>
      <c r="H228" s="591">
        <v>0</v>
      </c>
      <c r="I228" s="590">
        <v>93</v>
      </c>
      <c r="J228" s="591">
        <v>7</v>
      </c>
      <c r="K228" s="590">
        <v>1</v>
      </c>
      <c r="L228" s="592">
        <v>4</v>
      </c>
      <c r="M228" s="513">
        <v>274</v>
      </c>
      <c r="N228" s="467">
        <v>28</v>
      </c>
      <c r="O228" s="468">
        <f>SUM(M228:N228)</f>
        <v>302</v>
      </c>
      <c r="P228" s="469">
        <v>3</v>
      </c>
      <c r="Q228" s="470">
        <v>3</v>
      </c>
      <c r="R228" s="471">
        <f>SUM(P228:Q228)</f>
        <v>6</v>
      </c>
      <c r="S228" s="493">
        <f t="shared" si="12"/>
        <v>446</v>
      </c>
      <c r="T228" s="473">
        <f t="shared" si="11"/>
        <v>370</v>
      </c>
      <c r="U228" s="474">
        <f t="shared" si="8"/>
        <v>816</v>
      </c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</row>
    <row r="229" spans="1:33" s="43" customFormat="1" ht="12.75" customHeight="1">
      <c r="A229" s="714" t="s">
        <v>339</v>
      </c>
      <c r="B229" s="715"/>
      <c r="C229" s="715"/>
      <c r="D229" s="715"/>
      <c r="E229" s="715"/>
      <c r="F229" s="715"/>
      <c r="G229" s="715"/>
      <c r="H229" s="715"/>
      <c r="I229" s="715"/>
      <c r="J229" s="715"/>
      <c r="K229" s="715"/>
      <c r="L229" s="715"/>
      <c r="M229" s="715"/>
      <c r="N229" s="715"/>
      <c r="O229" s="715"/>
      <c r="P229" s="715"/>
      <c r="Q229" s="715"/>
      <c r="R229" s="715"/>
      <c r="S229" s="715"/>
      <c r="T229" s="715"/>
      <c r="U229" s="716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2.75" customHeight="1">
      <c r="A230" s="315"/>
      <c r="B230" s="387"/>
      <c r="C230" s="387"/>
      <c r="D230" s="387"/>
      <c r="M230" s="387"/>
      <c r="N230" s="387"/>
      <c r="O230" s="387"/>
      <c r="P230" s="387"/>
      <c r="Q230" s="387"/>
      <c r="R230" s="387"/>
      <c r="S230" s="387"/>
      <c r="T230" s="387"/>
      <c r="U230" s="387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682"/>
      <c r="B231" s="682"/>
      <c r="C231" s="682"/>
      <c r="D231" s="682"/>
      <c r="E231" s="682"/>
      <c r="F231" s="682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33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:33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33" s="43" customFormat="1" ht="10.5" customHeight="1">
      <c r="A259" s="249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:33" s="43" customFormat="1" ht="10.5" customHeight="1">
      <c r="A260" s="249"/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:33" s="43" customFormat="1" ht="10.5" customHeight="1">
      <c r="A261" s="249"/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:18" s="254" customFormat="1" ht="5.25" customHeight="1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</row>
    <row r="263" spans="1:21" s="255" customFormat="1" ht="36" customHeight="1">
      <c r="A263" s="662" t="s">
        <v>338</v>
      </c>
      <c r="B263" s="663"/>
      <c r="C263" s="663"/>
      <c r="D263" s="663"/>
      <c r="E263" s="663"/>
      <c r="F263" s="663"/>
      <c r="G263" s="663"/>
      <c r="H263" s="663"/>
      <c r="I263" s="663"/>
      <c r="J263" s="663"/>
      <c r="K263" s="663"/>
      <c r="L263" s="663"/>
      <c r="M263" s="663"/>
      <c r="N263" s="663"/>
      <c r="O263" s="663"/>
      <c r="P263" s="663"/>
      <c r="Q263" s="663"/>
      <c r="R263" s="663"/>
      <c r="S263" s="663"/>
      <c r="T263" s="663"/>
      <c r="U263" s="664"/>
    </row>
    <row r="264" spans="1:19" ht="4.5" customHeight="1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43"/>
    </row>
    <row r="265" spans="1:21" ht="33.75" customHeight="1">
      <c r="A265" s="695" t="s">
        <v>164</v>
      </c>
      <c r="B265" s="688" t="s">
        <v>49</v>
      </c>
      <c r="C265" s="689"/>
      <c r="D265" s="677" t="s">
        <v>175</v>
      </c>
      <c r="E265" s="654" t="s">
        <v>185</v>
      </c>
      <c r="F265" s="679" t="s">
        <v>177</v>
      </c>
      <c r="G265" s="679" t="s">
        <v>178</v>
      </c>
      <c r="H265" s="679" t="s">
        <v>179</v>
      </c>
      <c r="I265" s="679" t="s">
        <v>186</v>
      </c>
      <c r="J265" s="679" t="s">
        <v>162</v>
      </c>
      <c r="K265" s="679"/>
      <c r="L265" s="679"/>
      <c r="M265" s="679" t="s">
        <v>184</v>
      </c>
      <c r="N265" s="679"/>
      <c r="O265" s="683" t="s">
        <v>155</v>
      </c>
      <c r="P265" s="681" t="s">
        <v>176</v>
      </c>
      <c r="Q265" s="666"/>
      <c r="R265" s="667" t="s">
        <v>183</v>
      </c>
      <c r="S265" s="698" t="s">
        <v>165</v>
      </c>
      <c r="T265" s="699"/>
      <c r="U265" s="669" t="s">
        <v>345</v>
      </c>
    </row>
    <row r="266" spans="1:21" ht="24" customHeight="1">
      <c r="A266" s="696"/>
      <c r="B266" s="300" t="s">
        <v>173</v>
      </c>
      <c r="C266" s="301" t="s">
        <v>154</v>
      </c>
      <c r="D266" s="678"/>
      <c r="E266" s="655"/>
      <c r="F266" s="680"/>
      <c r="G266" s="680"/>
      <c r="H266" s="680"/>
      <c r="I266" s="680"/>
      <c r="J266" s="356" t="s">
        <v>180</v>
      </c>
      <c r="K266" s="356" t="s">
        <v>181</v>
      </c>
      <c r="L266" s="356" t="s">
        <v>182</v>
      </c>
      <c r="M266" s="356" t="s">
        <v>173</v>
      </c>
      <c r="N266" s="356" t="s">
        <v>154</v>
      </c>
      <c r="O266" s="684"/>
      <c r="P266" s="298" t="s">
        <v>173</v>
      </c>
      <c r="Q266" s="299" t="s">
        <v>154</v>
      </c>
      <c r="R266" s="668"/>
      <c r="S266" s="296" t="s">
        <v>174</v>
      </c>
      <c r="T266" s="297" t="s">
        <v>154</v>
      </c>
      <c r="U266" s="670"/>
    </row>
    <row r="267" spans="1:21" ht="12.75" customHeight="1">
      <c r="A267" s="696"/>
      <c r="B267" s="333" t="s">
        <v>82</v>
      </c>
      <c r="C267" s="331" t="s">
        <v>166</v>
      </c>
      <c r="D267" s="338" t="s">
        <v>167</v>
      </c>
      <c r="E267" s="333" t="s">
        <v>87</v>
      </c>
      <c r="F267" s="331" t="s">
        <v>79</v>
      </c>
      <c r="G267" s="331" t="s">
        <v>80</v>
      </c>
      <c r="H267" s="331" t="s">
        <v>153</v>
      </c>
      <c r="I267" s="331" t="s">
        <v>161</v>
      </c>
      <c r="J267" s="331" t="s">
        <v>163</v>
      </c>
      <c r="K267" s="331" t="s">
        <v>83</v>
      </c>
      <c r="L267" s="331" t="s">
        <v>187</v>
      </c>
      <c r="M267" s="331" t="s">
        <v>188</v>
      </c>
      <c r="N267" s="331" t="s">
        <v>81</v>
      </c>
      <c r="O267" s="338" t="s">
        <v>189</v>
      </c>
      <c r="P267" s="333" t="s">
        <v>85</v>
      </c>
      <c r="Q267" s="331" t="s">
        <v>190</v>
      </c>
      <c r="R267" s="338" t="s">
        <v>191</v>
      </c>
      <c r="S267" s="333" t="s">
        <v>192</v>
      </c>
      <c r="T267" s="331" t="s">
        <v>193</v>
      </c>
      <c r="U267" s="334" t="s">
        <v>194</v>
      </c>
    </row>
    <row r="268" spans="1:21" ht="18" customHeight="1">
      <c r="A268" s="363" t="s">
        <v>196</v>
      </c>
      <c r="B268" s="440">
        <f aca="true" t="shared" si="13" ref="B268:U268">SUM(B269:B276)</f>
        <v>3979</v>
      </c>
      <c r="C268" s="441">
        <f t="shared" si="13"/>
        <v>10019</v>
      </c>
      <c r="D268" s="442">
        <f t="shared" si="13"/>
        <v>13998</v>
      </c>
      <c r="E268" s="443">
        <f aca="true" t="shared" si="14" ref="E268:L268">SUM(E269:E276)</f>
        <v>1873</v>
      </c>
      <c r="F268" s="444">
        <f t="shared" si="14"/>
        <v>572</v>
      </c>
      <c r="G268" s="444">
        <f t="shared" si="14"/>
        <v>0</v>
      </c>
      <c r="H268" s="444">
        <f t="shared" si="14"/>
        <v>13</v>
      </c>
      <c r="I268" s="444">
        <f t="shared" si="14"/>
        <v>5</v>
      </c>
      <c r="J268" s="444">
        <f t="shared" si="14"/>
        <v>16</v>
      </c>
      <c r="K268" s="444">
        <f t="shared" si="14"/>
        <v>1</v>
      </c>
      <c r="L268" s="444">
        <f t="shared" si="14"/>
        <v>1</v>
      </c>
      <c r="M268" s="444">
        <f t="shared" si="13"/>
        <v>2481</v>
      </c>
      <c r="N268" s="444">
        <f t="shared" si="13"/>
        <v>1331</v>
      </c>
      <c r="O268" s="445">
        <f t="shared" si="13"/>
        <v>3812</v>
      </c>
      <c r="P268" s="446">
        <f t="shared" si="13"/>
        <v>413</v>
      </c>
      <c r="Q268" s="447">
        <f t="shared" si="13"/>
        <v>863</v>
      </c>
      <c r="R268" s="448">
        <f t="shared" si="13"/>
        <v>1276</v>
      </c>
      <c r="S268" s="449">
        <f t="shared" si="13"/>
        <v>1085</v>
      </c>
      <c r="T268" s="450">
        <f t="shared" si="13"/>
        <v>7825</v>
      </c>
      <c r="U268" s="451">
        <f t="shared" si="13"/>
        <v>8910</v>
      </c>
    </row>
    <row r="269" spans="1:33" s="251" customFormat="1" ht="19.5" customHeight="1">
      <c r="A269" s="393" t="s">
        <v>287</v>
      </c>
      <c r="B269" s="452">
        <v>582</v>
      </c>
      <c r="C269" s="453">
        <v>1464</v>
      </c>
      <c r="D269" s="454">
        <f aca="true" t="shared" si="15" ref="D269:D276">SUM(B269:C269)</f>
        <v>2046</v>
      </c>
      <c r="E269" s="455">
        <v>285</v>
      </c>
      <c r="F269" s="456">
        <v>98</v>
      </c>
      <c r="G269" s="456">
        <v>0</v>
      </c>
      <c r="H269" s="456">
        <v>0</v>
      </c>
      <c r="I269" s="456">
        <v>2</v>
      </c>
      <c r="J269" s="456">
        <v>2</v>
      </c>
      <c r="K269" s="456">
        <v>0</v>
      </c>
      <c r="L269" s="456">
        <v>0</v>
      </c>
      <c r="M269" s="456">
        <f aca="true" t="shared" si="16" ref="M269:M276">SUM(E269:L269)</f>
        <v>387</v>
      </c>
      <c r="N269" s="456">
        <v>189</v>
      </c>
      <c r="O269" s="457">
        <f>SUM(M269:N269)</f>
        <v>576</v>
      </c>
      <c r="P269" s="458">
        <v>44</v>
      </c>
      <c r="Q269" s="459">
        <v>354</v>
      </c>
      <c r="R269" s="460">
        <f>SUM(P269:Q269)</f>
        <v>398</v>
      </c>
      <c r="S269" s="461">
        <f aca="true" t="shared" si="17" ref="S269:T276">+B269-M269-P269</f>
        <v>151</v>
      </c>
      <c r="T269" s="462">
        <f t="shared" si="17"/>
        <v>921</v>
      </c>
      <c r="U269" s="463">
        <f aca="true" t="shared" si="18" ref="U269:U276">+S269+T269</f>
        <v>1072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19.5" customHeight="1">
      <c r="A270" s="393" t="s">
        <v>288</v>
      </c>
      <c r="B270" s="452">
        <v>485</v>
      </c>
      <c r="C270" s="453">
        <v>1098</v>
      </c>
      <c r="D270" s="454">
        <f t="shared" si="15"/>
        <v>1583</v>
      </c>
      <c r="E270" s="455">
        <v>282</v>
      </c>
      <c r="F270" s="456">
        <v>56</v>
      </c>
      <c r="G270" s="456">
        <v>0</v>
      </c>
      <c r="H270" s="456">
        <v>6</v>
      </c>
      <c r="I270" s="456">
        <v>0</v>
      </c>
      <c r="J270" s="456">
        <v>1</v>
      </c>
      <c r="K270" s="456">
        <v>0</v>
      </c>
      <c r="L270" s="456">
        <v>0</v>
      </c>
      <c r="M270" s="456">
        <f t="shared" si="16"/>
        <v>345</v>
      </c>
      <c r="N270" s="456">
        <v>91</v>
      </c>
      <c r="O270" s="457">
        <f>SUM(M270:N270)</f>
        <v>436</v>
      </c>
      <c r="P270" s="458">
        <v>37</v>
      </c>
      <c r="Q270" s="459">
        <v>135</v>
      </c>
      <c r="R270" s="460">
        <f>SUM(P270:Q270)</f>
        <v>172</v>
      </c>
      <c r="S270" s="461">
        <f t="shared" si="17"/>
        <v>103</v>
      </c>
      <c r="T270" s="462">
        <f t="shared" si="17"/>
        <v>872</v>
      </c>
      <c r="U270" s="463">
        <f t="shared" si="18"/>
        <v>975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19.5" customHeight="1">
      <c r="A271" s="393" t="s">
        <v>289</v>
      </c>
      <c r="B271" s="452">
        <v>413</v>
      </c>
      <c r="C271" s="453">
        <v>1266</v>
      </c>
      <c r="D271" s="454">
        <f t="shared" si="15"/>
        <v>1679</v>
      </c>
      <c r="E271" s="455">
        <v>255</v>
      </c>
      <c r="F271" s="456">
        <v>64</v>
      </c>
      <c r="G271" s="456">
        <v>0</v>
      </c>
      <c r="H271" s="456">
        <v>5</v>
      </c>
      <c r="I271" s="456">
        <v>1</v>
      </c>
      <c r="J271" s="456">
        <v>2</v>
      </c>
      <c r="K271" s="456">
        <v>0</v>
      </c>
      <c r="L271" s="456">
        <v>0</v>
      </c>
      <c r="M271" s="456">
        <f t="shared" si="16"/>
        <v>327</v>
      </c>
      <c r="N271" s="456">
        <v>539</v>
      </c>
      <c r="O271" s="457">
        <f aca="true" t="shared" si="19" ref="O271:O276">SUM(M271:N271)</f>
        <v>866</v>
      </c>
      <c r="P271" s="458">
        <v>66</v>
      </c>
      <c r="Q271" s="459">
        <v>2</v>
      </c>
      <c r="R271" s="460">
        <f aca="true" t="shared" si="20" ref="R271:R276">SUM(P271:Q271)</f>
        <v>68</v>
      </c>
      <c r="S271" s="461">
        <f t="shared" si="17"/>
        <v>20</v>
      </c>
      <c r="T271" s="462">
        <f t="shared" si="17"/>
        <v>725</v>
      </c>
      <c r="U271" s="463">
        <f t="shared" si="18"/>
        <v>745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251" customFormat="1" ht="19.5" customHeight="1">
      <c r="A272" s="393" t="s">
        <v>290</v>
      </c>
      <c r="B272" s="452">
        <v>633</v>
      </c>
      <c r="C272" s="453">
        <v>1317</v>
      </c>
      <c r="D272" s="454">
        <f t="shared" si="15"/>
        <v>1950</v>
      </c>
      <c r="E272" s="455">
        <v>378</v>
      </c>
      <c r="F272" s="456">
        <v>63</v>
      </c>
      <c r="G272" s="456">
        <v>0</v>
      </c>
      <c r="H272" s="456">
        <v>0</v>
      </c>
      <c r="I272" s="456">
        <v>0</v>
      </c>
      <c r="J272" s="456">
        <v>10</v>
      </c>
      <c r="K272" s="456">
        <v>1</v>
      </c>
      <c r="L272" s="456">
        <v>1</v>
      </c>
      <c r="M272" s="456">
        <f t="shared" si="16"/>
        <v>453</v>
      </c>
      <c r="N272" s="456">
        <v>39</v>
      </c>
      <c r="O272" s="457">
        <f>SUM(M272:N272)</f>
        <v>492</v>
      </c>
      <c r="P272" s="458">
        <v>169</v>
      </c>
      <c r="Q272" s="459">
        <v>350</v>
      </c>
      <c r="R272" s="460">
        <f>SUM(P272:Q272)</f>
        <v>519</v>
      </c>
      <c r="S272" s="461">
        <f t="shared" si="17"/>
        <v>11</v>
      </c>
      <c r="T272" s="462">
        <f t="shared" si="17"/>
        <v>928</v>
      </c>
      <c r="U272" s="463">
        <f t="shared" si="18"/>
        <v>939</v>
      </c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</row>
    <row r="273" spans="1:33" s="251" customFormat="1" ht="19.5" customHeight="1">
      <c r="A273" s="393" t="s">
        <v>286</v>
      </c>
      <c r="B273" s="452">
        <v>840</v>
      </c>
      <c r="C273" s="453">
        <v>264</v>
      </c>
      <c r="D273" s="454">
        <f t="shared" si="15"/>
        <v>1104</v>
      </c>
      <c r="E273" s="455">
        <v>317</v>
      </c>
      <c r="F273" s="456">
        <v>83</v>
      </c>
      <c r="G273" s="456">
        <v>0</v>
      </c>
      <c r="H273" s="456">
        <v>1</v>
      </c>
      <c r="I273" s="456">
        <v>0</v>
      </c>
      <c r="J273" s="456">
        <v>1</v>
      </c>
      <c r="K273" s="456">
        <v>0</v>
      </c>
      <c r="L273" s="456">
        <v>0</v>
      </c>
      <c r="M273" s="456">
        <f t="shared" si="16"/>
        <v>402</v>
      </c>
      <c r="N273" s="456">
        <v>29</v>
      </c>
      <c r="O273" s="457">
        <f t="shared" si="19"/>
        <v>431</v>
      </c>
      <c r="P273" s="458">
        <v>28</v>
      </c>
      <c r="Q273" s="459">
        <v>6</v>
      </c>
      <c r="R273" s="460">
        <f t="shared" si="20"/>
        <v>34</v>
      </c>
      <c r="S273" s="461">
        <f t="shared" si="17"/>
        <v>410</v>
      </c>
      <c r="T273" s="462">
        <f t="shared" si="17"/>
        <v>229</v>
      </c>
      <c r="U273" s="463">
        <f t="shared" si="18"/>
        <v>639</v>
      </c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</row>
    <row r="274" spans="1:33" s="251" customFormat="1" ht="19.5" customHeight="1">
      <c r="A274" s="393" t="s">
        <v>292</v>
      </c>
      <c r="B274" s="452">
        <v>684</v>
      </c>
      <c r="C274" s="453">
        <v>2298</v>
      </c>
      <c r="D274" s="454">
        <f t="shared" si="15"/>
        <v>2982</v>
      </c>
      <c r="E274" s="455">
        <v>206</v>
      </c>
      <c r="F274" s="456">
        <v>133</v>
      </c>
      <c r="G274" s="456">
        <v>0</v>
      </c>
      <c r="H274" s="456">
        <v>1</v>
      </c>
      <c r="I274" s="456">
        <v>2</v>
      </c>
      <c r="J274" s="456">
        <v>0</v>
      </c>
      <c r="K274" s="456">
        <v>0</v>
      </c>
      <c r="L274" s="456">
        <v>0</v>
      </c>
      <c r="M274" s="456">
        <f t="shared" si="16"/>
        <v>342</v>
      </c>
      <c r="N274" s="456">
        <v>71</v>
      </c>
      <c r="O274" s="457">
        <f>SUM(M274:N274)</f>
        <v>413</v>
      </c>
      <c r="P274" s="458">
        <v>29</v>
      </c>
      <c r="Q274" s="459">
        <v>14</v>
      </c>
      <c r="R274" s="460">
        <f t="shared" si="20"/>
        <v>43</v>
      </c>
      <c r="S274" s="461">
        <f t="shared" si="17"/>
        <v>313</v>
      </c>
      <c r="T274" s="462">
        <f t="shared" si="17"/>
        <v>2213</v>
      </c>
      <c r="U274" s="463">
        <f t="shared" si="18"/>
        <v>2526</v>
      </c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</row>
    <row r="275" spans="1:33" s="251" customFormat="1" ht="19.5" customHeight="1">
      <c r="A275" s="393" t="s">
        <v>293</v>
      </c>
      <c r="B275" s="452">
        <v>196</v>
      </c>
      <c r="C275" s="453">
        <v>872</v>
      </c>
      <c r="D275" s="454">
        <f t="shared" si="15"/>
        <v>1068</v>
      </c>
      <c r="E275" s="455">
        <v>53</v>
      </c>
      <c r="F275" s="456">
        <v>36</v>
      </c>
      <c r="G275" s="456">
        <v>0</v>
      </c>
      <c r="H275" s="456">
        <v>0</v>
      </c>
      <c r="I275" s="456">
        <v>0</v>
      </c>
      <c r="J275" s="456">
        <v>0</v>
      </c>
      <c r="K275" s="456">
        <v>0</v>
      </c>
      <c r="L275" s="456">
        <v>0</v>
      </c>
      <c r="M275" s="456">
        <f t="shared" si="16"/>
        <v>89</v>
      </c>
      <c r="N275" s="456">
        <v>344</v>
      </c>
      <c r="O275" s="457">
        <f t="shared" si="19"/>
        <v>433</v>
      </c>
      <c r="P275" s="458">
        <v>6</v>
      </c>
      <c r="Q275" s="459">
        <v>2</v>
      </c>
      <c r="R275" s="460">
        <f t="shared" si="20"/>
        <v>8</v>
      </c>
      <c r="S275" s="461">
        <f t="shared" si="17"/>
        <v>101</v>
      </c>
      <c r="T275" s="462">
        <f t="shared" si="17"/>
        <v>526</v>
      </c>
      <c r="U275" s="463">
        <f t="shared" si="18"/>
        <v>627</v>
      </c>
      <c r="V275" s="252"/>
      <c r="W275" s="252"/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</row>
    <row r="276" spans="1:33" s="251" customFormat="1" ht="19.5" customHeight="1" thickBot="1">
      <c r="A276" s="394" t="s">
        <v>291</v>
      </c>
      <c r="B276" s="464">
        <v>146</v>
      </c>
      <c r="C276" s="465">
        <v>1440</v>
      </c>
      <c r="D276" s="466">
        <f t="shared" si="15"/>
        <v>1586</v>
      </c>
      <c r="E276" s="455">
        <v>97</v>
      </c>
      <c r="F276" s="456">
        <v>39</v>
      </c>
      <c r="G276" s="456">
        <v>0</v>
      </c>
      <c r="H276" s="456">
        <v>0</v>
      </c>
      <c r="I276" s="456">
        <v>0</v>
      </c>
      <c r="J276" s="456">
        <v>0</v>
      </c>
      <c r="K276" s="456">
        <v>0</v>
      </c>
      <c r="L276" s="456">
        <v>0</v>
      </c>
      <c r="M276" s="467">
        <f t="shared" si="16"/>
        <v>136</v>
      </c>
      <c r="N276" s="467">
        <v>29</v>
      </c>
      <c r="O276" s="468">
        <f t="shared" si="19"/>
        <v>165</v>
      </c>
      <c r="P276" s="469">
        <v>34</v>
      </c>
      <c r="Q276" s="470">
        <v>0</v>
      </c>
      <c r="R276" s="471">
        <f t="shared" si="20"/>
        <v>34</v>
      </c>
      <c r="S276" s="472">
        <f t="shared" si="17"/>
        <v>-24</v>
      </c>
      <c r="T276" s="473">
        <f t="shared" si="17"/>
        <v>1411</v>
      </c>
      <c r="U276" s="474">
        <f t="shared" si="18"/>
        <v>1387</v>
      </c>
      <c r="V276" s="252"/>
      <c r="W276" s="252"/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</row>
    <row r="277" spans="1:33" s="43" customFormat="1" ht="12.75" customHeight="1">
      <c r="A277" s="685" t="s">
        <v>339</v>
      </c>
      <c r="B277" s="685"/>
      <c r="C277" s="685"/>
      <c r="D277" s="685"/>
      <c r="E277" s="685"/>
      <c r="F277" s="685"/>
      <c r="G277" s="685"/>
      <c r="H277" s="685"/>
      <c r="I277" s="685"/>
      <c r="J277" s="685"/>
      <c r="K277" s="685"/>
      <c r="L277" s="685"/>
      <c r="M277" s="685"/>
      <c r="N277" s="685"/>
      <c r="O277" s="685"/>
      <c r="P277" s="685"/>
      <c r="Q277" s="685"/>
      <c r="R277" s="685"/>
      <c r="S277" s="685"/>
      <c r="T277" s="685"/>
      <c r="U277" s="685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:33" s="43" customFormat="1" ht="10.5" customHeight="1">
      <c r="A278" s="717"/>
      <c r="B278" s="717"/>
      <c r="C278" s="717"/>
      <c r="D278" s="717"/>
      <c r="E278" s="717"/>
      <c r="F278" s="717"/>
      <c r="G278" s="717"/>
      <c r="H278" s="717"/>
      <c r="I278" s="717"/>
      <c r="J278" s="717"/>
      <c r="K278" s="717"/>
      <c r="L278" s="717"/>
      <c r="M278" s="717"/>
      <c r="N278" s="717"/>
      <c r="O278" s="717"/>
      <c r="P278" s="717"/>
      <c r="Q278" s="717"/>
      <c r="R278" s="717"/>
      <c r="S278" s="717"/>
      <c r="T278" s="717"/>
      <c r="U278" s="717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3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:33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:33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3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3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:33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:33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:33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:33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:33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3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:33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:33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:33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:33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:33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3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:33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:33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:33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:33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:33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:33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:33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:33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</row>
    <row r="304" spans="1:33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</row>
    <row r="305" spans="1:33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  <row r="306" spans="1:33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</row>
    <row r="307" spans="1:33" s="43" customFormat="1" ht="10.5" customHeight="1">
      <c r="A307" s="249"/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</row>
    <row r="308" spans="1:33" s="43" customFormat="1" ht="10.5" customHeight="1">
      <c r="A308" s="249"/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</row>
    <row r="309" spans="1:33" s="43" customFormat="1" ht="10.5" customHeight="1">
      <c r="A309" s="249"/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</row>
    <row r="310" spans="1:33" s="43" customFormat="1" ht="10.5" customHeight="1">
      <c r="A310" s="249"/>
      <c r="B310" s="250"/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</row>
    <row r="311" spans="1:33" s="43" customFormat="1" ht="10.5" customHeight="1">
      <c r="A311" s="249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</row>
    <row r="312" spans="1:33" s="43" customFormat="1" ht="10.5" customHeight="1">
      <c r="A312" s="249"/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</row>
    <row r="313" spans="1:33" s="43" customFormat="1" ht="10.5" customHeight="1">
      <c r="A313" s="249"/>
      <c r="B313" s="250"/>
      <c r="C313" s="250"/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</row>
    <row r="314" spans="1:33" s="43" customFormat="1" ht="10.5" customHeight="1">
      <c r="A314" s="249"/>
      <c r="B314" s="250"/>
      <c r="C314" s="250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</row>
    <row r="315" spans="1:33" s="43" customFormat="1" ht="10.5" customHeight="1">
      <c r="A315" s="249"/>
      <c r="B315" s="250"/>
      <c r="C315" s="250"/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</row>
    <row r="316" spans="1:33" s="43" customFormat="1" ht="10.5" customHeight="1">
      <c r="A316" s="249"/>
      <c r="B316" s="250"/>
      <c r="C316" s="250"/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</row>
    <row r="317" spans="1:33" s="43" customFormat="1" ht="10.5" customHeight="1">
      <c r="A317" s="249"/>
      <c r="B317" s="250"/>
      <c r="C317" s="250"/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</row>
    <row r="318" spans="1:33" s="43" customFormat="1" ht="15" customHeight="1">
      <c r="A318" s="249"/>
      <c r="B318" s="250"/>
      <c r="C318" s="250"/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</row>
    <row r="319" spans="1:21" s="254" customFormat="1" ht="21.75" customHeight="1" hidden="1">
      <c r="A319" s="674" t="s">
        <v>152</v>
      </c>
      <c r="B319" s="675"/>
      <c r="C319" s="675"/>
      <c r="D319" s="675"/>
      <c r="E319" s="675"/>
      <c r="F319" s="675"/>
      <c r="G319" s="675"/>
      <c r="H319" s="675"/>
      <c r="I319" s="675"/>
      <c r="J319" s="675"/>
      <c r="K319" s="675"/>
      <c r="L319" s="675"/>
      <c r="M319" s="675"/>
      <c r="N319" s="675"/>
      <c r="O319" s="675"/>
      <c r="P319" s="675"/>
      <c r="Q319" s="675"/>
      <c r="R319" s="675"/>
      <c r="S319" s="675"/>
      <c r="T319" s="675"/>
      <c r="U319" s="676"/>
    </row>
    <row r="320" spans="1:21" s="254" customFormat="1" ht="24" customHeight="1">
      <c r="A320" s="720" t="s">
        <v>151</v>
      </c>
      <c r="B320" s="721"/>
      <c r="C320" s="721"/>
      <c r="D320" s="721"/>
      <c r="E320" s="721"/>
      <c r="F320" s="721"/>
      <c r="G320" s="721"/>
      <c r="H320" s="721"/>
      <c r="I320" s="721"/>
      <c r="J320" s="721"/>
      <c r="K320" s="721"/>
      <c r="L320" s="721"/>
      <c r="M320" s="721"/>
      <c r="N320" s="721"/>
      <c r="O320" s="721"/>
      <c r="P320" s="721"/>
      <c r="Q320" s="721"/>
      <c r="R320" s="721"/>
      <c r="S320" s="721"/>
      <c r="T320" s="721"/>
      <c r="U320" s="722"/>
    </row>
    <row r="321" spans="1:18" s="254" customFormat="1" ht="5.25" customHeight="1">
      <c r="A321" s="256"/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256"/>
      <c r="Q321" s="256"/>
      <c r="R321" s="256"/>
    </row>
    <row r="322" spans="1:21" s="255" customFormat="1" ht="40.5" customHeight="1">
      <c r="A322" s="662" t="s">
        <v>342</v>
      </c>
      <c r="B322" s="663"/>
      <c r="C322" s="663"/>
      <c r="D322" s="663"/>
      <c r="E322" s="663"/>
      <c r="F322" s="663"/>
      <c r="G322" s="663"/>
      <c r="H322" s="663"/>
      <c r="I322" s="663"/>
      <c r="J322" s="663"/>
      <c r="K322" s="663"/>
      <c r="L322" s="663"/>
      <c r="M322" s="663"/>
      <c r="N322" s="663"/>
      <c r="O322" s="663"/>
      <c r="P322" s="663"/>
      <c r="Q322" s="663"/>
      <c r="R322" s="663"/>
      <c r="S322" s="663"/>
      <c r="T322" s="663"/>
      <c r="U322" s="664"/>
    </row>
    <row r="323" spans="1:19" ht="11.25" customHeight="1" thickBo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43"/>
    </row>
    <row r="324" spans="1:21" ht="27.75" customHeight="1">
      <c r="A324" s="659" t="s">
        <v>164</v>
      </c>
      <c r="B324" s="688" t="s">
        <v>49</v>
      </c>
      <c r="C324" s="689"/>
      <c r="D324" s="677" t="s">
        <v>175</v>
      </c>
      <c r="E324" s="654" t="s">
        <v>185</v>
      </c>
      <c r="F324" s="679" t="s">
        <v>177</v>
      </c>
      <c r="G324" s="679" t="s">
        <v>178</v>
      </c>
      <c r="H324" s="679" t="s">
        <v>179</v>
      </c>
      <c r="I324" s="679" t="s">
        <v>186</v>
      </c>
      <c r="J324" s="679" t="s">
        <v>162</v>
      </c>
      <c r="K324" s="679"/>
      <c r="L324" s="679"/>
      <c r="M324" s="679" t="s">
        <v>184</v>
      </c>
      <c r="N324" s="679"/>
      <c r="O324" s="683" t="s">
        <v>155</v>
      </c>
      <c r="P324" s="681" t="s">
        <v>176</v>
      </c>
      <c r="Q324" s="666"/>
      <c r="R324" s="718" t="s">
        <v>183</v>
      </c>
      <c r="S324" s="724" t="s">
        <v>165</v>
      </c>
      <c r="T324" s="699"/>
      <c r="U324" s="669" t="s">
        <v>345</v>
      </c>
    </row>
    <row r="325" spans="1:21" ht="18.75" customHeight="1">
      <c r="A325" s="660"/>
      <c r="B325" s="300" t="s">
        <v>173</v>
      </c>
      <c r="C325" s="301" t="s">
        <v>154</v>
      </c>
      <c r="D325" s="678"/>
      <c r="E325" s="655"/>
      <c r="F325" s="680"/>
      <c r="G325" s="680"/>
      <c r="H325" s="680"/>
      <c r="I325" s="680"/>
      <c r="J325" s="367" t="s">
        <v>180</v>
      </c>
      <c r="K325" s="367" t="s">
        <v>181</v>
      </c>
      <c r="L325" s="367" t="s">
        <v>182</v>
      </c>
      <c r="M325" s="367" t="s">
        <v>173</v>
      </c>
      <c r="N325" s="367" t="s">
        <v>154</v>
      </c>
      <c r="O325" s="684"/>
      <c r="P325" s="298" t="s">
        <v>173</v>
      </c>
      <c r="Q325" s="299" t="s">
        <v>154</v>
      </c>
      <c r="R325" s="719"/>
      <c r="S325" s="371" t="s">
        <v>174</v>
      </c>
      <c r="T325" s="297" t="s">
        <v>154</v>
      </c>
      <c r="U325" s="670"/>
    </row>
    <row r="326" spans="1:21" ht="16.5" customHeight="1">
      <c r="A326" s="661"/>
      <c r="B326" s="333" t="s">
        <v>82</v>
      </c>
      <c r="C326" s="331" t="s">
        <v>166</v>
      </c>
      <c r="D326" s="338" t="s">
        <v>167</v>
      </c>
      <c r="E326" s="333" t="s">
        <v>87</v>
      </c>
      <c r="F326" s="331" t="s">
        <v>79</v>
      </c>
      <c r="G326" s="331" t="s">
        <v>80</v>
      </c>
      <c r="H326" s="331" t="s">
        <v>153</v>
      </c>
      <c r="I326" s="331" t="s">
        <v>161</v>
      </c>
      <c r="J326" s="331" t="s">
        <v>163</v>
      </c>
      <c r="K326" s="331" t="s">
        <v>83</v>
      </c>
      <c r="L326" s="331" t="s">
        <v>187</v>
      </c>
      <c r="M326" s="331" t="s">
        <v>188</v>
      </c>
      <c r="N326" s="331" t="s">
        <v>81</v>
      </c>
      <c r="O326" s="338" t="s">
        <v>189</v>
      </c>
      <c r="P326" s="333" t="s">
        <v>85</v>
      </c>
      <c r="Q326" s="331" t="s">
        <v>190</v>
      </c>
      <c r="R326" s="334" t="s">
        <v>191</v>
      </c>
      <c r="S326" s="264" t="s">
        <v>192</v>
      </c>
      <c r="T326" s="264" t="s">
        <v>193</v>
      </c>
      <c r="U326" s="272" t="s">
        <v>194</v>
      </c>
    </row>
    <row r="327" spans="1:21" ht="23.25" customHeight="1">
      <c r="A327" s="363" t="s">
        <v>170</v>
      </c>
      <c r="B327" s="316">
        <f aca="true" t="shared" si="21" ref="B327:U327">SUM(B328:B332)</f>
        <v>5490</v>
      </c>
      <c r="C327" s="324">
        <f t="shared" si="21"/>
        <v>4782</v>
      </c>
      <c r="D327" s="304">
        <f t="shared" si="21"/>
        <v>10272</v>
      </c>
      <c r="E327" s="413">
        <f t="shared" si="21"/>
        <v>1641</v>
      </c>
      <c r="F327" s="339">
        <f t="shared" si="21"/>
        <v>73</v>
      </c>
      <c r="G327" s="339">
        <f t="shared" si="21"/>
        <v>57</v>
      </c>
      <c r="H327" s="339">
        <f t="shared" si="21"/>
        <v>0</v>
      </c>
      <c r="I327" s="339">
        <f t="shared" si="21"/>
        <v>76</v>
      </c>
      <c r="J327" s="339">
        <f t="shared" si="21"/>
        <v>52</v>
      </c>
      <c r="K327" s="339">
        <f t="shared" si="21"/>
        <v>25</v>
      </c>
      <c r="L327" s="339">
        <f t="shared" si="21"/>
        <v>28</v>
      </c>
      <c r="M327" s="339">
        <f t="shared" si="21"/>
        <v>1952</v>
      </c>
      <c r="N327" s="339">
        <f t="shared" si="21"/>
        <v>316</v>
      </c>
      <c r="O327" s="360">
        <f t="shared" si="21"/>
        <v>2268</v>
      </c>
      <c r="P327" s="259">
        <f t="shared" si="21"/>
        <v>94</v>
      </c>
      <c r="Q327" s="343">
        <f t="shared" si="21"/>
        <v>1309</v>
      </c>
      <c r="R327" s="309">
        <f t="shared" si="21"/>
        <v>1403</v>
      </c>
      <c r="S327" s="286">
        <f>SUM(S328:S332)</f>
        <v>3444</v>
      </c>
      <c r="T327" s="286">
        <f t="shared" si="21"/>
        <v>3157</v>
      </c>
      <c r="U327" s="287">
        <f t="shared" si="21"/>
        <v>6601</v>
      </c>
    </row>
    <row r="328" spans="1:33" s="251" customFormat="1" ht="18" customHeight="1">
      <c r="A328" s="369" t="s">
        <v>219</v>
      </c>
      <c r="B328" s="335">
        <v>434</v>
      </c>
      <c r="C328" s="332">
        <v>100</v>
      </c>
      <c r="D328" s="395">
        <f>SUM(B328:C328)</f>
        <v>534</v>
      </c>
      <c r="E328" s="412">
        <v>240</v>
      </c>
      <c r="F328" s="340">
        <v>5</v>
      </c>
      <c r="G328" s="340">
        <v>2</v>
      </c>
      <c r="H328" s="340">
        <v>0</v>
      </c>
      <c r="I328" s="340">
        <v>1</v>
      </c>
      <c r="J328" s="340">
        <v>5</v>
      </c>
      <c r="K328" s="340">
        <v>4</v>
      </c>
      <c r="L328" s="340">
        <v>11</v>
      </c>
      <c r="M328" s="340">
        <f>SUM(E328:L328)</f>
        <v>268</v>
      </c>
      <c r="N328" s="340">
        <v>8</v>
      </c>
      <c r="O328" s="361">
        <f>SUM(M328:N328)</f>
        <v>276</v>
      </c>
      <c r="P328" s="429">
        <v>0</v>
      </c>
      <c r="Q328" s="365">
        <v>1</v>
      </c>
      <c r="R328" s="372">
        <f>SUM(P328:Q328)</f>
        <v>1</v>
      </c>
      <c r="S328" s="314">
        <f aca="true" t="shared" si="22" ref="S328:T332">+B328-M328-P328</f>
        <v>166</v>
      </c>
      <c r="T328" s="288">
        <f t="shared" si="22"/>
        <v>91</v>
      </c>
      <c r="U328" s="289">
        <f>+S328+T328</f>
        <v>257</v>
      </c>
      <c r="V328" s="252"/>
      <c r="W328" s="252"/>
      <c r="X328" s="252"/>
      <c r="Y328" s="252"/>
      <c r="Z328" s="252"/>
      <c r="AA328" s="252"/>
      <c r="AB328" s="252"/>
      <c r="AC328" s="252"/>
      <c r="AD328" s="252"/>
      <c r="AE328" s="252"/>
      <c r="AF328" s="252"/>
      <c r="AG328" s="252"/>
    </row>
    <row r="329" spans="1:33" s="251" customFormat="1" ht="18" customHeight="1">
      <c r="A329" s="369" t="s">
        <v>206</v>
      </c>
      <c r="B329" s="335">
        <v>2559</v>
      </c>
      <c r="C329" s="332">
        <v>2805</v>
      </c>
      <c r="D329" s="395">
        <f>SUM(B329:C329)</f>
        <v>5364</v>
      </c>
      <c r="E329" s="412">
        <v>647</v>
      </c>
      <c r="F329" s="340">
        <v>8</v>
      </c>
      <c r="G329" s="340">
        <v>0</v>
      </c>
      <c r="H329" s="340">
        <v>0</v>
      </c>
      <c r="I329" s="340">
        <v>16</v>
      </c>
      <c r="J329" s="340">
        <v>2</v>
      </c>
      <c r="K329" s="340">
        <v>2</v>
      </c>
      <c r="L329" s="340">
        <v>0</v>
      </c>
      <c r="M329" s="340">
        <f>SUM(E329:L329)</f>
        <v>675</v>
      </c>
      <c r="N329" s="340">
        <v>75</v>
      </c>
      <c r="O329" s="361">
        <f>SUM(M329:N329)</f>
        <v>750</v>
      </c>
      <c r="P329" s="429">
        <v>37</v>
      </c>
      <c r="Q329" s="365">
        <v>560</v>
      </c>
      <c r="R329" s="372">
        <f>SUM(P329:Q329)</f>
        <v>597</v>
      </c>
      <c r="S329" s="314">
        <f t="shared" si="22"/>
        <v>1847</v>
      </c>
      <c r="T329" s="288">
        <f t="shared" si="22"/>
        <v>2170</v>
      </c>
      <c r="U329" s="289">
        <f>+S329+T329</f>
        <v>4017</v>
      </c>
      <c r="V329" s="252"/>
      <c r="W329" s="252"/>
      <c r="X329" s="252"/>
      <c r="Y329" s="252"/>
      <c r="Z329" s="252"/>
      <c r="AA329" s="252"/>
      <c r="AB329" s="252"/>
      <c r="AC329" s="252"/>
      <c r="AD329" s="252"/>
      <c r="AE329" s="252"/>
      <c r="AF329" s="252"/>
      <c r="AG329" s="252"/>
    </row>
    <row r="330" spans="1:33" s="251" customFormat="1" ht="18" customHeight="1">
      <c r="A330" s="369" t="s">
        <v>262</v>
      </c>
      <c r="B330" s="335">
        <v>371</v>
      </c>
      <c r="C330" s="332">
        <v>579</v>
      </c>
      <c r="D330" s="395">
        <f>SUM(B330:C330)</f>
        <v>950</v>
      </c>
      <c r="E330" s="412">
        <v>158</v>
      </c>
      <c r="F330" s="340">
        <v>16</v>
      </c>
      <c r="G330" s="340">
        <v>19</v>
      </c>
      <c r="H330" s="340">
        <v>0</v>
      </c>
      <c r="I330" s="340">
        <v>10</v>
      </c>
      <c r="J330" s="340">
        <v>27</v>
      </c>
      <c r="K330" s="340">
        <v>14</v>
      </c>
      <c r="L330" s="340">
        <v>14</v>
      </c>
      <c r="M330" s="340">
        <f>SUM(E330:L330)</f>
        <v>258</v>
      </c>
      <c r="N330" s="340">
        <v>46</v>
      </c>
      <c r="O330" s="361">
        <f>SUM(M330:N330)</f>
        <v>304</v>
      </c>
      <c r="P330" s="429">
        <v>9</v>
      </c>
      <c r="Q330" s="365">
        <v>91</v>
      </c>
      <c r="R330" s="372">
        <f>SUM(P330:Q330)</f>
        <v>100</v>
      </c>
      <c r="S330" s="314">
        <f t="shared" si="22"/>
        <v>104</v>
      </c>
      <c r="T330" s="288">
        <f t="shared" si="22"/>
        <v>442</v>
      </c>
      <c r="U330" s="289">
        <f>+S330+T330</f>
        <v>546</v>
      </c>
      <c r="V330" s="252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</row>
    <row r="331" spans="1:33" s="251" customFormat="1" ht="18" customHeight="1">
      <c r="A331" s="369" t="s">
        <v>310</v>
      </c>
      <c r="B331" s="335">
        <v>568</v>
      </c>
      <c r="C331" s="332">
        <v>316</v>
      </c>
      <c r="D331" s="395">
        <f>SUM(B331:C331)</f>
        <v>884</v>
      </c>
      <c r="E331" s="412">
        <v>150</v>
      </c>
      <c r="F331" s="340">
        <v>21</v>
      </c>
      <c r="G331" s="340">
        <v>36</v>
      </c>
      <c r="H331" s="340">
        <v>0</v>
      </c>
      <c r="I331" s="340">
        <v>39</v>
      </c>
      <c r="J331" s="340">
        <v>13</v>
      </c>
      <c r="K331" s="340">
        <v>4</v>
      </c>
      <c r="L331" s="340">
        <v>3</v>
      </c>
      <c r="M331" s="340">
        <f>SUM(E331:L331)</f>
        <v>266</v>
      </c>
      <c r="N331" s="340">
        <v>17</v>
      </c>
      <c r="O331" s="361">
        <f>SUM(M331:N331)</f>
        <v>283</v>
      </c>
      <c r="P331" s="429">
        <v>38</v>
      </c>
      <c r="Q331" s="365">
        <v>7</v>
      </c>
      <c r="R331" s="372">
        <f>SUM(P331:Q331)</f>
        <v>45</v>
      </c>
      <c r="S331" s="314">
        <f t="shared" si="22"/>
        <v>264</v>
      </c>
      <c r="T331" s="288">
        <f t="shared" si="22"/>
        <v>292</v>
      </c>
      <c r="U331" s="289">
        <f>+S331+T331</f>
        <v>556</v>
      </c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</row>
    <row r="332" spans="1:33" s="251" customFormat="1" ht="18" customHeight="1" thickBot="1">
      <c r="A332" s="370" t="s">
        <v>277</v>
      </c>
      <c r="B332" s="336">
        <v>1558</v>
      </c>
      <c r="C332" s="337">
        <v>982</v>
      </c>
      <c r="D332" s="329">
        <f>SUM(B332:C332)</f>
        <v>2540</v>
      </c>
      <c r="E332" s="588">
        <v>446</v>
      </c>
      <c r="F332" s="326">
        <v>23</v>
      </c>
      <c r="G332" s="326">
        <v>0</v>
      </c>
      <c r="H332" s="326">
        <v>0</v>
      </c>
      <c r="I332" s="326">
        <v>10</v>
      </c>
      <c r="J332" s="326">
        <v>5</v>
      </c>
      <c r="K332" s="326">
        <v>1</v>
      </c>
      <c r="L332" s="326">
        <v>0</v>
      </c>
      <c r="M332" s="326">
        <f>SUM(E332:L332)</f>
        <v>485</v>
      </c>
      <c r="N332" s="326">
        <v>170</v>
      </c>
      <c r="O332" s="327">
        <f>SUM(M332:N332)</f>
        <v>655</v>
      </c>
      <c r="P332" s="589">
        <v>10</v>
      </c>
      <c r="Q332" s="366">
        <v>650</v>
      </c>
      <c r="R332" s="328">
        <f>SUM(P332:Q332)</f>
        <v>660</v>
      </c>
      <c r="S332" s="321">
        <f t="shared" si="22"/>
        <v>1063</v>
      </c>
      <c r="T332" s="290">
        <f t="shared" si="22"/>
        <v>162</v>
      </c>
      <c r="U332" s="291">
        <f>+S332+T332</f>
        <v>1225</v>
      </c>
      <c r="V332" s="252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</row>
    <row r="333" spans="1:33" s="43" customFormat="1" ht="12.75" customHeight="1">
      <c r="A333" s="685" t="s">
        <v>339</v>
      </c>
      <c r="B333" s="685"/>
      <c r="C333" s="685"/>
      <c r="D333" s="685"/>
      <c r="E333" s="685"/>
      <c r="F333" s="685"/>
      <c r="G333" s="685"/>
      <c r="H333" s="685"/>
      <c r="I333" s="685"/>
      <c r="J333" s="685"/>
      <c r="K333" s="685"/>
      <c r="L333" s="685"/>
      <c r="M333" s="685"/>
      <c r="N333" s="685"/>
      <c r="O333" s="685"/>
      <c r="P333" s="685"/>
      <c r="Q333" s="685"/>
      <c r="R333" s="685"/>
      <c r="S333" s="685"/>
      <c r="T333" s="685"/>
      <c r="U333" s="685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</row>
    <row r="334" spans="1:33" s="43" customFormat="1" ht="10.5" customHeight="1" hidden="1">
      <c r="A334" s="723" t="s">
        <v>305</v>
      </c>
      <c r="B334" s="723"/>
      <c r="C334" s="723"/>
      <c r="D334" s="723"/>
      <c r="E334" s="723"/>
      <c r="F334" s="723"/>
      <c r="G334" s="723"/>
      <c r="H334" s="723"/>
      <c r="I334" s="723"/>
      <c r="J334" s="723"/>
      <c r="K334" s="723"/>
      <c r="L334" s="723"/>
      <c r="M334" s="723"/>
      <c r="N334" s="723"/>
      <c r="O334" s="723"/>
      <c r="P334" s="723"/>
      <c r="Q334" s="723"/>
      <c r="R334" s="723"/>
      <c r="S334" s="723"/>
      <c r="T334" s="723"/>
      <c r="U334" s="723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</row>
    <row r="335" spans="1:33" s="43" customFormat="1" ht="10.5" customHeight="1" hidden="1">
      <c r="A335" s="723" t="s">
        <v>304</v>
      </c>
      <c r="B335" s="723"/>
      <c r="C335" s="723"/>
      <c r="D335" s="723"/>
      <c r="E335" s="723"/>
      <c r="F335" s="723"/>
      <c r="G335" s="723"/>
      <c r="H335" s="723"/>
      <c r="I335" s="723"/>
      <c r="J335" s="723"/>
      <c r="K335" s="723"/>
      <c r="L335" s="723"/>
      <c r="M335" s="723"/>
      <c r="N335" s="723"/>
      <c r="O335" s="723"/>
      <c r="P335" s="723"/>
      <c r="Q335" s="723"/>
      <c r="R335" s="723"/>
      <c r="S335" s="723"/>
      <c r="T335" s="723"/>
      <c r="U335" s="723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</row>
    <row r="336" spans="1:33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</row>
    <row r="337" spans="1:33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</row>
    <row r="338" spans="1:33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</row>
    <row r="339" spans="1:33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</row>
    <row r="340" spans="1:33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3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</row>
    <row r="342" spans="1:33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</row>
    <row r="343" spans="1:33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</row>
    <row r="344" spans="1:33" s="43" customFormat="1" ht="10.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</row>
    <row r="345" spans="1:33" s="43" customFormat="1" ht="10.5" customHeight="1">
      <c r="A345" s="249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</row>
    <row r="346" spans="1:33" s="43" customFormat="1" ht="10.5" customHeight="1">
      <c r="A346" s="249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</row>
    <row r="347" spans="1:33" s="43" customFormat="1" ht="10.5" customHeight="1">
      <c r="A347" s="249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</row>
    <row r="348" spans="1:33" s="43" customFormat="1" ht="10.5" customHeight="1">
      <c r="A348" s="249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</row>
    <row r="349" spans="1:33" s="43" customFormat="1" ht="10.5" customHeight="1">
      <c r="A349" s="249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</row>
    <row r="350" spans="1:33" s="43" customFormat="1" ht="10.5" customHeight="1">
      <c r="A350" s="249"/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</row>
    <row r="351" spans="1:33" s="43" customFormat="1" ht="10.5" customHeight="1">
      <c r="A351" s="249"/>
      <c r="B351" s="250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</row>
    <row r="352" spans="1:33" s="43" customFormat="1" ht="10.5" customHeight="1">
      <c r="A352" s="249"/>
      <c r="B352" s="250"/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</row>
    <row r="353" spans="1:33" s="43" customFormat="1" ht="10.5" customHeight="1">
      <c r="A353" s="249"/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</row>
    <row r="354" spans="1:33" s="43" customFormat="1" ht="10.5" customHeight="1">
      <c r="A354" s="249"/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</row>
    <row r="355" spans="1:33" s="43" customFormat="1" ht="10.5" customHeight="1">
      <c r="A355" s="249"/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</row>
    <row r="356" spans="1:33" s="43" customFormat="1" ht="10.5" customHeight="1">
      <c r="A356" s="249"/>
      <c r="B356" s="250"/>
      <c r="C356" s="250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</row>
    <row r="357" spans="1:33" s="43" customFormat="1" ht="3.75" customHeight="1">
      <c r="A357" s="249"/>
      <c r="B357" s="250"/>
      <c r="C357" s="250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</row>
    <row r="358" spans="1:21" s="255" customFormat="1" ht="23.25" customHeight="1">
      <c r="A358" s="662" t="s">
        <v>336</v>
      </c>
      <c r="B358" s="663"/>
      <c r="C358" s="663"/>
      <c r="D358" s="663"/>
      <c r="E358" s="663"/>
      <c r="F358" s="663"/>
      <c r="G358" s="663"/>
      <c r="H358" s="663"/>
      <c r="I358" s="663"/>
      <c r="J358" s="663"/>
      <c r="K358" s="663"/>
      <c r="L358" s="663"/>
      <c r="M358" s="663"/>
      <c r="N358" s="663"/>
      <c r="O358" s="663"/>
      <c r="P358" s="663"/>
      <c r="Q358" s="663"/>
      <c r="R358" s="663"/>
      <c r="S358" s="663"/>
      <c r="T358" s="663"/>
      <c r="U358" s="664"/>
    </row>
    <row r="359" spans="1:19" ht="4.5" customHeight="1" thickBo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43"/>
    </row>
    <row r="360" spans="1:21" ht="30.75" customHeight="1">
      <c r="A360" s="695" t="s">
        <v>164</v>
      </c>
      <c r="B360" s="688" t="s">
        <v>49</v>
      </c>
      <c r="C360" s="689"/>
      <c r="D360" s="677" t="s">
        <v>175</v>
      </c>
      <c r="E360" s="654" t="s">
        <v>185</v>
      </c>
      <c r="F360" s="679" t="s">
        <v>177</v>
      </c>
      <c r="G360" s="679" t="s">
        <v>178</v>
      </c>
      <c r="H360" s="679" t="s">
        <v>179</v>
      </c>
      <c r="I360" s="679" t="s">
        <v>186</v>
      </c>
      <c r="J360" s="679" t="s">
        <v>162</v>
      </c>
      <c r="K360" s="679"/>
      <c r="L360" s="679"/>
      <c r="M360" s="679" t="s">
        <v>184</v>
      </c>
      <c r="N360" s="679"/>
      <c r="O360" s="683" t="s">
        <v>155</v>
      </c>
      <c r="P360" s="681" t="s">
        <v>176</v>
      </c>
      <c r="Q360" s="666"/>
      <c r="R360" s="667" t="s">
        <v>183</v>
      </c>
      <c r="S360" s="698" t="s">
        <v>165</v>
      </c>
      <c r="T360" s="699"/>
      <c r="U360" s="669" t="s">
        <v>345</v>
      </c>
    </row>
    <row r="361" spans="1:21" ht="21.75" customHeight="1">
      <c r="A361" s="696"/>
      <c r="B361" s="300" t="s">
        <v>173</v>
      </c>
      <c r="C361" s="301" t="s">
        <v>154</v>
      </c>
      <c r="D361" s="678"/>
      <c r="E361" s="655"/>
      <c r="F361" s="680"/>
      <c r="G361" s="680"/>
      <c r="H361" s="680"/>
      <c r="I361" s="680"/>
      <c r="J361" s="402" t="s">
        <v>180</v>
      </c>
      <c r="K361" s="402" t="s">
        <v>181</v>
      </c>
      <c r="L361" s="402" t="s">
        <v>182</v>
      </c>
      <c r="M361" s="402" t="s">
        <v>173</v>
      </c>
      <c r="N361" s="597" t="s">
        <v>154</v>
      </c>
      <c r="O361" s="684"/>
      <c r="P361" s="298" t="s">
        <v>173</v>
      </c>
      <c r="Q361" s="299" t="s">
        <v>154</v>
      </c>
      <c r="R361" s="668"/>
      <c r="S361" s="296" t="s">
        <v>174</v>
      </c>
      <c r="T361" s="297" t="s">
        <v>154</v>
      </c>
      <c r="U361" s="670"/>
    </row>
    <row r="362" spans="1:21" ht="12.75" customHeight="1">
      <c r="A362" s="696"/>
      <c r="B362" s="333" t="s">
        <v>82</v>
      </c>
      <c r="C362" s="331" t="s">
        <v>166</v>
      </c>
      <c r="D362" s="338" t="s">
        <v>167</v>
      </c>
      <c r="E362" s="333" t="s">
        <v>87</v>
      </c>
      <c r="F362" s="331" t="s">
        <v>79</v>
      </c>
      <c r="G362" s="331" t="s">
        <v>80</v>
      </c>
      <c r="H362" s="331" t="s">
        <v>153</v>
      </c>
      <c r="I362" s="331" t="s">
        <v>161</v>
      </c>
      <c r="J362" s="331" t="s">
        <v>163</v>
      </c>
      <c r="K362" s="331" t="s">
        <v>83</v>
      </c>
      <c r="L362" s="331" t="s">
        <v>187</v>
      </c>
      <c r="M362" s="331" t="s">
        <v>188</v>
      </c>
      <c r="N362" s="331" t="s">
        <v>81</v>
      </c>
      <c r="O362" s="338" t="s">
        <v>189</v>
      </c>
      <c r="P362" s="333" t="s">
        <v>85</v>
      </c>
      <c r="Q362" s="331" t="s">
        <v>190</v>
      </c>
      <c r="R362" s="338" t="s">
        <v>191</v>
      </c>
      <c r="S362" s="333" t="s">
        <v>192</v>
      </c>
      <c r="T362" s="331" t="s">
        <v>193</v>
      </c>
      <c r="U362" s="334" t="s">
        <v>194</v>
      </c>
    </row>
    <row r="363" spans="1:21" ht="21.75" customHeight="1">
      <c r="A363" s="363" t="s">
        <v>171</v>
      </c>
      <c r="B363" s="316">
        <f aca="true" t="shared" si="23" ref="B363:G363">SUM(B364:B370)</f>
        <v>7823</v>
      </c>
      <c r="C363" s="324">
        <f t="shared" si="23"/>
        <v>9982</v>
      </c>
      <c r="D363" s="303">
        <f t="shared" si="23"/>
        <v>17805</v>
      </c>
      <c r="E363" s="341">
        <f t="shared" si="23"/>
        <v>428</v>
      </c>
      <c r="F363" s="339">
        <f t="shared" si="23"/>
        <v>5343</v>
      </c>
      <c r="G363" s="339">
        <f t="shared" si="23"/>
        <v>39</v>
      </c>
      <c r="H363" s="339">
        <f aca="true" t="shared" si="24" ref="H363:U363">SUM(H364:H370)</f>
        <v>0</v>
      </c>
      <c r="I363" s="339">
        <f t="shared" si="24"/>
        <v>63</v>
      </c>
      <c r="J363" s="339">
        <f t="shared" si="24"/>
        <v>168</v>
      </c>
      <c r="K363" s="339">
        <f t="shared" si="24"/>
        <v>25</v>
      </c>
      <c r="L363" s="339">
        <f t="shared" si="24"/>
        <v>22</v>
      </c>
      <c r="M363" s="339">
        <f>SUM(M364:M370)</f>
        <v>6088</v>
      </c>
      <c r="N363" s="339">
        <f>SUM(N364:N370)</f>
        <v>235</v>
      </c>
      <c r="O363" s="342">
        <f t="shared" si="24"/>
        <v>6323</v>
      </c>
      <c r="P363" s="278">
        <f t="shared" si="24"/>
        <v>216</v>
      </c>
      <c r="Q363" s="343">
        <f t="shared" si="24"/>
        <v>183</v>
      </c>
      <c r="R363" s="309">
        <f t="shared" si="24"/>
        <v>399</v>
      </c>
      <c r="S363" s="426">
        <f t="shared" si="24"/>
        <v>1519</v>
      </c>
      <c r="T363" s="323">
        <f t="shared" si="24"/>
        <v>9564</v>
      </c>
      <c r="U363" s="312">
        <f t="shared" si="24"/>
        <v>11083</v>
      </c>
    </row>
    <row r="364" spans="1:33" s="251" customFormat="1" ht="18" customHeight="1">
      <c r="A364" s="393" t="s">
        <v>294</v>
      </c>
      <c r="B364" s="392">
        <v>1372</v>
      </c>
      <c r="C364" s="332">
        <v>1796</v>
      </c>
      <c r="D364" s="395">
        <f aca="true" t="shared" si="25" ref="D364:D370">SUM(B364:C364)</f>
        <v>3168</v>
      </c>
      <c r="E364" s="412">
        <v>45</v>
      </c>
      <c r="F364" s="340">
        <v>919</v>
      </c>
      <c r="G364" s="340">
        <v>2</v>
      </c>
      <c r="H364" s="340">
        <v>0</v>
      </c>
      <c r="I364" s="340">
        <v>11</v>
      </c>
      <c r="J364" s="340">
        <v>26</v>
      </c>
      <c r="K364" s="340">
        <v>2</v>
      </c>
      <c r="L364" s="340">
        <v>7</v>
      </c>
      <c r="M364" s="340">
        <f aca="true" t="shared" si="26" ref="M364:M370">SUM(E364:L364)</f>
        <v>1012</v>
      </c>
      <c r="N364" s="340">
        <v>122</v>
      </c>
      <c r="O364" s="361">
        <f aca="true" t="shared" si="27" ref="O364:O370">SUM(M364:N364)</f>
        <v>1134</v>
      </c>
      <c r="P364" s="365">
        <v>0</v>
      </c>
      <c r="Q364" s="344">
        <v>11</v>
      </c>
      <c r="R364" s="372">
        <f aca="true" t="shared" si="28" ref="R364:R370">SUM(P364:Q364)</f>
        <v>11</v>
      </c>
      <c r="S364" s="427">
        <f aca="true" t="shared" si="29" ref="S364:T370">+B364-M364-P364</f>
        <v>360</v>
      </c>
      <c r="T364" s="350">
        <f t="shared" si="29"/>
        <v>1663</v>
      </c>
      <c r="U364" s="352">
        <f aca="true" t="shared" si="30" ref="U364:U370">+S364+T364</f>
        <v>2023</v>
      </c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  <c r="AF364" s="252"/>
      <c r="AG364" s="252"/>
    </row>
    <row r="365" spans="1:33" s="251" customFormat="1" ht="18" customHeight="1">
      <c r="A365" s="393" t="s">
        <v>295</v>
      </c>
      <c r="B365" s="392">
        <v>1313</v>
      </c>
      <c r="C365" s="332">
        <v>3041</v>
      </c>
      <c r="D365" s="395">
        <f t="shared" si="25"/>
        <v>4354</v>
      </c>
      <c r="E365" s="412">
        <v>43</v>
      </c>
      <c r="F365" s="340">
        <v>981</v>
      </c>
      <c r="G365" s="340">
        <v>11</v>
      </c>
      <c r="H365" s="340">
        <v>0</v>
      </c>
      <c r="I365" s="340">
        <v>10</v>
      </c>
      <c r="J365" s="340">
        <v>45</v>
      </c>
      <c r="K365" s="340">
        <v>2</v>
      </c>
      <c r="L365" s="340">
        <v>4</v>
      </c>
      <c r="M365" s="340">
        <f t="shared" si="26"/>
        <v>1096</v>
      </c>
      <c r="N365" s="340">
        <v>17</v>
      </c>
      <c r="O365" s="361">
        <f t="shared" si="27"/>
        <v>1113</v>
      </c>
      <c r="P365" s="365">
        <v>31</v>
      </c>
      <c r="Q365" s="344">
        <v>19</v>
      </c>
      <c r="R365" s="372">
        <f t="shared" si="28"/>
        <v>50</v>
      </c>
      <c r="S365" s="427">
        <f t="shared" si="29"/>
        <v>186</v>
      </c>
      <c r="T365" s="350">
        <f t="shared" si="29"/>
        <v>3005</v>
      </c>
      <c r="U365" s="352">
        <f t="shared" si="30"/>
        <v>3191</v>
      </c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  <c r="AF365" s="252"/>
      <c r="AG365" s="252"/>
    </row>
    <row r="366" spans="1:33" s="251" customFormat="1" ht="18" customHeight="1">
      <c r="A366" s="393" t="s">
        <v>296</v>
      </c>
      <c r="B366" s="392">
        <v>1542</v>
      </c>
      <c r="C366" s="332">
        <v>2203</v>
      </c>
      <c r="D366" s="395">
        <f t="shared" si="25"/>
        <v>3745</v>
      </c>
      <c r="E366" s="412">
        <v>88</v>
      </c>
      <c r="F366" s="340">
        <v>924</v>
      </c>
      <c r="G366" s="340">
        <v>7</v>
      </c>
      <c r="H366" s="340">
        <v>0</v>
      </c>
      <c r="I366" s="340">
        <v>4</v>
      </c>
      <c r="J366" s="340">
        <v>33</v>
      </c>
      <c r="K366" s="340">
        <v>9</v>
      </c>
      <c r="L366" s="340">
        <v>5</v>
      </c>
      <c r="M366" s="340">
        <f t="shared" si="26"/>
        <v>1070</v>
      </c>
      <c r="N366" s="340">
        <v>57</v>
      </c>
      <c r="O366" s="361">
        <f t="shared" si="27"/>
        <v>1127</v>
      </c>
      <c r="P366" s="365">
        <v>37</v>
      </c>
      <c r="Q366" s="344">
        <v>56</v>
      </c>
      <c r="R366" s="372">
        <f t="shared" si="28"/>
        <v>93</v>
      </c>
      <c r="S366" s="427">
        <f t="shared" si="29"/>
        <v>435</v>
      </c>
      <c r="T366" s="350">
        <f t="shared" si="29"/>
        <v>2090</v>
      </c>
      <c r="U366" s="352">
        <f t="shared" si="30"/>
        <v>2525</v>
      </c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  <c r="AF366" s="252"/>
      <c r="AG366" s="252"/>
    </row>
    <row r="367" spans="1:33" s="251" customFormat="1" ht="18" customHeight="1">
      <c r="A367" s="393" t="s">
        <v>297</v>
      </c>
      <c r="B367" s="392">
        <v>1240</v>
      </c>
      <c r="C367" s="332">
        <v>1744</v>
      </c>
      <c r="D367" s="395">
        <f t="shared" si="25"/>
        <v>2984</v>
      </c>
      <c r="E367" s="412">
        <v>71</v>
      </c>
      <c r="F367" s="340">
        <v>965</v>
      </c>
      <c r="G367" s="340">
        <v>5</v>
      </c>
      <c r="H367" s="340">
        <v>0</v>
      </c>
      <c r="I367" s="340">
        <v>4</v>
      </c>
      <c r="J367" s="340">
        <v>33</v>
      </c>
      <c r="K367" s="340">
        <v>4</v>
      </c>
      <c r="L367" s="340">
        <v>5</v>
      </c>
      <c r="M367" s="340">
        <f t="shared" si="26"/>
        <v>1087</v>
      </c>
      <c r="N367" s="340">
        <v>39</v>
      </c>
      <c r="O367" s="361">
        <f t="shared" si="27"/>
        <v>1126</v>
      </c>
      <c r="P367" s="365">
        <v>84</v>
      </c>
      <c r="Q367" s="344">
        <v>95</v>
      </c>
      <c r="R367" s="372">
        <f t="shared" si="28"/>
        <v>179</v>
      </c>
      <c r="S367" s="427">
        <f t="shared" si="29"/>
        <v>69</v>
      </c>
      <c r="T367" s="350">
        <f t="shared" si="29"/>
        <v>1610</v>
      </c>
      <c r="U367" s="352">
        <f t="shared" si="30"/>
        <v>1679</v>
      </c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</row>
    <row r="368" spans="1:21" s="608" customFormat="1" ht="18" customHeight="1" hidden="1">
      <c r="A368" s="604" t="s">
        <v>323</v>
      </c>
      <c r="B368" s="605">
        <v>516</v>
      </c>
      <c r="C368" s="606">
        <v>599</v>
      </c>
      <c r="D368" s="607">
        <f t="shared" si="25"/>
        <v>1115</v>
      </c>
      <c r="E368" s="605">
        <v>9</v>
      </c>
      <c r="F368" s="606">
        <v>298</v>
      </c>
      <c r="G368" s="606">
        <v>5</v>
      </c>
      <c r="H368" s="606">
        <v>0</v>
      </c>
      <c r="I368" s="606">
        <v>17</v>
      </c>
      <c r="J368" s="606">
        <v>7</v>
      </c>
      <c r="K368" s="606">
        <v>3</v>
      </c>
      <c r="L368" s="606">
        <v>0</v>
      </c>
      <c r="M368" s="606">
        <f t="shared" si="26"/>
        <v>339</v>
      </c>
      <c r="N368" s="606">
        <v>0</v>
      </c>
      <c r="O368" s="607">
        <f t="shared" si="27"/>
        <v>339</v>
      </c>
      <c r="P368" s="605">
        <v>16</v>
      </c>
      <c r="Q368" s="606">
        <v>1</v>
      </c>
      <c r="R368" s="607">
        <f t="shared" si="28"/>
        <v>17</v>
      </c>
      <c r="S368" s="605">
        <f t="shared" si="29"/>
        <v>161</v>
      </c>
      <c r="T368" s="606">
        <f t="shared" si="29"/>
        <v>598</v>
      </c>
      <c r="U368" s="607">
        <f t="shared" si="30"/>
        <v>759</v>
      </c>
    </row>
    <row r="369" spans="1:33" s="251" customFormat="1" ht="24.75" customHeight="1">
      <c r="A369" s="437" t="s">
        <v>321</v>
      </c>
      <c r="B369" s="392">
        <v>614</v>
      </c>
      <c r="C369" s="332">
        <v>10</v>
      </c>
      <c r="D369" s="395">
        <f t="shared" si="25"/>
        <v>624</v>
      </c>
      <c r="E369" s="412">
        <v>29</v>
      </c>
      <c r="F369" s="340">
        <v>434</v>
      </c>
      <c r="G369" s="340">
        <v>9</v>
      </c>
      <c r="H369" s="340">
        <v>0</v>
      </c>
      <c r="I369" s="340">
        <v>7</v>
      </c>
      <c r="J369" s="340">
        <v>14</v>
      </c>
      <c r="K369" s="340">
        <v>3</v>
      </c>
      <c r="L369" s="340">
        <v>1</v>
      </c>
      <c r="M369" s="340">
        <f t="shared" si="26"/>
        <v>497</v>
      </c>
      <c r="N369" s="340">
        <v>0</v>
      </c>
      <c r="O369" s="361">
        <f t="shared" si="27"/>
        <v>497</v>
      </c>
      <c r="P369" s="365">
        <v>3</v>
      </c>
      <c r="Q369" s="344">
        <v>0</v>
      </c>
      <c r="R369" s="372">
        <f t="shared" si="28"/>
        <v>3</v>
      </c>
      <c r="S369" s="427">
        <f>+B369-M369-P369</f>
        <v>114</v>
      </c>
      <c r="T369" s="350">
        <f>+C369-N369-Q369</f>
        <v>10</v>
      </c>
      <c r="U369" s="352">
        <f>+S369+T369</f>
        <v>124</v>
      </c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</row>
    <row r="370" spans="1:33" s="251" customFormat="1" ht="18" customHeight="1" thickBot="1">
      <c r="A370" s="394" t="s">
        <v>311</v>
      </c>
      <c r="B370" s="397">
        <v>1226</v>
      </c>
      <c r="C370" s="337">
        <v>589</v>
      </c>
      <c r="D370" s="329">
        <f t="shared" si="25"/>
        <v>1815</v>
      </c>
      <c r="E370" s="588">
        <v>143</v>
      </c>
      <c r="F370" s="326">
        <v>822</v>
      </c>
      <c r="G370" s="326">
        <v>0</v>
      </c>
      <c r="H370" s="326">
        <v>0</v>
      </c>
      <c r="I370" s="326">
        <v>10</v>
      </c>
      <c r="J370" s="326">
        <v>10</v>
      </c>
      <c r="K370" s="326">
        <v>2</v>
      </c>
      <c r="L370" s="326">
        <v>0</v>
      </c>
      <c r="M370" s="340">
        <f t="shared" si="26"/>
        <v>987</v>
      </c>
      <c r="N370" s="326">
        <v>0</v>
      </c>
      <c r="O370" s="327">
        <f t="shared" si="27"/>
        <v>987</v>
      </c>
      <c r="P370" s="366">
        <v>45</v>
      </c>
      <c r="Q370" s="347">
        <v>1</v>
      </c>
      <c r="R370" s="328">
        <f t="shared" si="28"/>
        <v>46</v>
      </c>
      <c r="S370" s="428">
        <f t="shared" si="29"/>
        <v>194</v>
      </c>
      <c r="T370" s="354">
        <f t="shared" si="29"/>
        <v>588</v>
      </c>
      <c r="U370" s="355">
        <f t="shared" si="30"/>
        <v>782</v>
      </c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</row>
    <row r="371" spans="1:33" s="43" customFormat="1" ht="12.75" customHeight="1">
      <c r="A371" s="685" t="s">
        <v>339</v>
      </c>
      <c r="B371" s="685"/>
      <c r="C371" s="685"/>
      <c r="D371" s="685"/>
      <c r="E371" s="685"/>
      <c r="F371" s="685"/>
      <c r="G371" s="685"/>
      <c r="H371" s="685"/>
      <c r="I371" s="685"/>
      <c r="J371" s="685"/>
      <c r="K371" s="685"/>
      <c r="L371" s="685"/>
      <c r="M371" s="685"/>
      <c r="N371" s="685"/>
      <c r="O371" s="685"/>
      <c r="P371" s="685"/>
      <c r="Q371" s="685"/>
      <c r="R371" s="685"/>
      <c r="S371" s="685"/>
      <c r="T371" s="685"/>
      <c r="U371" s="685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</row>
    <row r="372" spans="1:33" s="43" customFormat="1" ht="12.75" customHeight="1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</row>
    <row r="373" spans="1:33" s="43" customFormat="1" ht="12.75" customHeight="1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</row>
    <row r="374" spans="1:33" s="43" customFormat="1" ht="12.75" customHeight="1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43" customFormat="1" ht="12.75" customHeight="1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33" s="43" customFormat="1" ht="12.75" customHeight="1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</row>
    <row r="377" spans="1:33" s="43" customFormat="1" ht="12.75" customHeight="1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</row>
    <row r="378" spans="1:33" s="43" customFormat="1" ht="12.75" customHeight="1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</row>
    <row r="379" spans="1:33" s="43" customFormat="1" ht="12.75" customHeight="1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</row>
    <row r="380" spans="1:33" s="43" customFormat="1" ht="12.75" customHeight="1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</row>
    <row r="381" spans="1:33" s="43" customFormat="1" ht="12.75" customHeight="1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</row>
    <row r="382" spans="1:33" s="43" customFormat="1" ht="12.75" customHeight="1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</row>
    <row r="383" spans="1:33" s="43" customFormat="1" ht="12.75" customHeight="1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</row>
    <row r="384" spans="1:33" s="43" customFormat="1" ht="12.75" customHeight="1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</row>
    <row r="385" spans="1:33" s="43" customFormat="1" ht="12.75" customHeight="1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</row>
    <row r="386" spans="1:33" s="43" customFormat="1" ht="12.75" customHeight="1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</row>
    <row r="387" spans="1:33" s="43" customFormat="1" ht="12.75" customHeight="1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</row>
    <row r="388" spans="1:33" s="43" customFormat="1" ht="12.75" customHeight="1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</row>
    <row r="389" spans="1:33" s="43" customFormat="1" ht="12.75" customHeight="1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</row>
    <row r="390" spans="1:33" s="43" customFormat="1" ht="12.75" customHeight="1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</row>
    <row r="391" spans="1:33" s="43" customFormat="1" ht="3.75" customHeight="1">
      <c r="A391" s="400"/>
      <c r="B391" s="400"/>
      <c r="C391" s="400"/>
      <c r="D391" s="400"/>
      <c r="E391" s="400"/>
      <c r="F391" s="400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0"/>
      <c r="R391" s="400"/>
      <c r="S391" s="400"/>
      <c r="T391" s="400"/>
      <c r="U391" s="400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</row>
    <row r="392" spans="1:21" s="255" customFormat="1" ht="23.25" customHeight="1">
      <c r="A392" s="662" t="s">
        <v>336</v>
      </c>
      <c r="B392" s="663"/>
      <c r="C392" s="663"/>
      <c r="D392" s="663"/>
      <c r="E392" s="663"/>
      <c r="F392" s="663"/>
      <c r="G392" s="663"/>
      <c r="H392" s="663"/>
      <c r="I392" s="663"/>
      <c r="J392" s="663"/>
      <c r="K392" s="663"/>
      <c r="L392" s="663"/>
      <c r="M392" s="663"/>
      <c r="N392" s="663"/>
      <c r="O392" s="663"/>
      <c r="P392" s="663"/>
      <c r="Q392" s="663"/>
      <c r="R392" s="663"/>
      <c r="S392" s="663"/>
      <c r="T392" s="663"/>
      <c r="U392" s="664"/>
    </row>
    <row r="393" spans="1:19" ht="4.5" customHeight="1" thickBo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43"/>
    </row>
    <row r="394" spans="1:21" ht="33.75" customHeight="1">
      <c r="A394" s="725" t="s">
        <v>164</v>
      </c>
      <c r="B394" s="688" t="s">
        <v>49</v>
      </c>
      <c r="C394" s="689"/>
      <c r="D394" s="691" t="s">
        <v>175</v>
      </c>
      <c r="E394" s="736" t="s">
        <v>185</v>
      </c>
      <c r="F394" s="686" t="s">
        <v>177</v>
      </c>
      <c r="G394" s="686" t="s">
        <v>178</v>
      </c>
      <c r="H394" s="686" t="s">
        <v>179</v>
      </c>
      <c r="I394" s="686" t="s">
        <v>186</v>
      </c>
      <c r="J394" s="683" t="s">
        <v>162</v>
      </c>
      <c r="K394" s="697"/>
      <c r="L394" s="710"/>
      <c r="M394" s="679" t="s">
        <v>184</v>
      </c>
      <c r="N394" s="679"/>
      <c r="O394" s="728" t="s">
        <v>155</v>
      </c>
      <c r="P394" s="681" t="s">
        <v>176</v>
      </c>
      <c r="Q394" s="666"/>
      <c r="R394" s="734" t="s">
        <v>183</v>
      </c>
      <c r="S394" s="698" t="s">
        <v>165</v>
      </c>
      <c r="T394" s="699"/>
      <c r="U394" s="669" t="s">
        <v>345</v>
      </c>
    </row>
    <row r="395" spans="1:21" ht="24" customHeight="1">
      <c r="A395" s="726"/>
      <c r="B395" s="300" t="s">
        <v>173</v>
      </c>
      <c r="C395" s="301" t="s">
        <v>154</v>
      </c>
      <c r="D395" s="692"/>
      <c r="E395" s="737"/>
      <c r="F395" s="687"/>
      <c r="G395" s="687"/>
      <c r="H395" s="687"/>
      <c r="I395" s="687"/>
      <c r="J395" s="368" t="s">
        <v>180</v>
      </c>
      <c r="K395" s="368" t="s">
        <v>181</v>
      </c>
      <c r="L395" s="368" t="s">
        <v>182</v>
      </c>
      <c r="M395" s="367" t="s">
        <v>173</v>
      </c>
      <c r="N395" s="367" t="s">
        <v>154</v>
      </c>
      <c r="O395" s="729"/>
      <c r="P395" s="298" t="s">
        <v>173</v>
      </c>
      <c r="Q395" s="299" t="s">
        <v>154</v>
      </c>
      <c r="R395" s="735"/>
      <c r="S395" s="296" t="s">
        <v>174</v>
      </c>
      <c r="T395" s="297" t="s">
        <v>154</v>
      </c>
      <c r="U395" s="670"/>
    </row>
    <row r="396" spans="1:21" ht="12.75" customHeight="1">
      <c r="A396" s="727"/>
      <c r="B396" s="271" t="s">
        <v>82</v>
      </c>
      <c r="C396" s="264" t="s">
        <v>166</v>
      </c>
      <c r="D396" s="272" t="s">
        <v>167</v>
      </c>
      <c r="E396" s="271" t="s">
        <v>87</v>
      </c>
      <c r="F396" s="264" t="s">
        <v>79</v>
      </c>
      <c r="G396" s="264" t="s">
        <v>80</v>
      </c>
      <c r="H396" s="264" t="s">
        <v>153</v>
      </c>
      <c r="I396" s="264" t="s">
        <v>161</v>
      </c>
      <c r="J396" s="264" t="s">
        <v>163</v>
      </c>
      <c r="K396" s="264" t="s">
        <v>83</v>
      </c>
      <c r="L396" s="264" t="s">
        <v>187</v>
      </c>
      <c r="M396" s="264" t="s">
        <v>188</v>
      </c>
      <c r="N396" s="264" t="s">
        <v>81</v>
      </c>
      <c r="O396" s="272" t="s">
        <v>189</v>
      </c>
      <c r="P396" s="271" t="s">
        <v>85</v>
      </c>
      <c r="Q396" s="264" t="s">
        <v>190</v>
      </c>
      <c r="R396" s="272" t="s">
        <v>191</v>
      </c>
      <c r="S396" s="271" t="s">
        <v>192</v>
      </c>
      <c r="T396" s="264" t="s">
        <v>193</v>
      </c>
      <c r="U396" s="272" t="s">
        <v>194</v>
      </c>
    </row>
    <row r="397" spans="1:21" ht="22.5" customHeight="1">
      <c r="A397" s="281" t="s">
        <v>172</v>
      </c>
      <c r="B397" s="525">
        <f>SUM(B398:B404)</f>
        <v>10020</v>
      </c>
      <c r="C397" s="441">
        <f>SUM(C398:C404)</f>
        <v>3937</v>
      </c>
      <c r="D397" s="475">
        <f>SUM(D398:D404)</f>
        <v>13957</v>
      </c>
      <c r="E397" s="526">
        <f>SUM(E398:E404)</f>
        <v>1295</v>
      </c>
      <c r="F397" s="527">
        <f>SUM(F398:F404)</f>
        <v>2138</v>
      </c>
      <c r="G397" s="527">
        <f aca="true" t="shared" si="31" ref="G397:O397">SUM(G398:G404)</f>
        <v>16</v>
      </c>
      <c r="H397" s="527">
        <f t="shared" si="31"/>
        <v>12</v>
      </c>
      <c r="I397" s="527">
        <f t="shared" si="31"/>
        <v>157</v>
      </c>
      <c r="J397" s="527">
        <f t="shared" si="31"/>
        <v>197</v>
      </c>
      <c r="K397" s="527">
        <f t="shared" si="31"/>
        <v>20</v>
      </c>
      <c r="L397" s="527">
        <f t="shared" si="31"/>
        <v>44</v>
      </c>
      <c r="M397" s="527">
        <f t="shared" si="31"/>
        <v>3879</v>
      </c>
      <c r="N397" s="527">
        <f t="shared" si="31"/>
        <v>531</v>
      </c>
      <c r="O397" s="528">
        <f t="shared" si="31"/>
        <v>4410</v>
      </c>
      <c r="P397" s="529">
        <f aca="true" t="shared" si="32" ref="P397:U397">SUM(P398:P404)</f>
        <v>1205</v>
      </c>
      <c r="Q397" s="480">
        <f t="shared" si="32"/>
        <v>761</v>
      </c>
      <c r="R397" s="448">
        <f t="shared" si="32"/>
        <v>1966</v>
      </c>
      <c r="S397" s="481">
        <f t="shared" si="32"/>
        <v>4936</v>
      </c>
      <c r="T397" s="450">
        <f t="shared" si="32"/>
        <v>2645</v>
      </c>
      <c r="U397" s="451">
        <f t="shared" si="32"/>
        <v>7581</v>
      </c>
    </row>
    <row r="398" spans="1:33" s="251" customFormat="1" ht="17.25" customHeight="1">
      <c r="A398" s="282" t="s">
        <v>207</v>
      </c>
      <c r="B398" s="530">
        <v>2028</v>
      </c>
      <c r="C398" s="531">
        <v>758</v>
      </c>
      <c r="D398" s="532">
        <f aca="true" t="shared" si="33" ref="D398:D404">SUM(B398:C398)</f>
        <v>2786</v>
      </c>
      <c r="E398" s="456">
        <v>278</v>
      </c>
      <c r="F398" s="456">
        <v>520</v>
      </c>
      <c r="G398" s="456">
        <v>3</v>
      </c>
      <c r="H398" s="456">
        <v>2</v>
      </c>
      <c r="I398" s="456">
        <v>22</v>
      </c>
      <c r="J398" s="456">
        <v>20</v>
      </c>
      <c r="K398" s="456">
        <v>0</v>
      </c>
      <c r="L398" s="456">
        <v>3</v>
      </c>
      <c r="M398" s="533">
        <f>SUM(E398:L398)</f>
        <v>848</v>
      </c>
      <c r="N398" s="533">
        <v>294</v>
      </c>
      <c r="O398" s="534">
        <f>SUM(M398:N398)</f>
        <v>1142</v>
      </c>
      <c r="P398" s="535">
        <v>460</v>
      </c>
      <c r="Q398" s="536">
        <v>14</v>
      </c>
      <c r="R398" s="537">
        <f>SUM(P398:Q398)</f>
        <v>474</v>
      </c>
      <c r="S398" s="538">
        <f aca="true" t="shared" si="34" ref="S398:T404">+B398-M398-P398</f>
        <v>720</v>
      </c>
      <c r="T398" s="539">
        <f t="shared" si="34"/>
        <v>450</v>
      </c>
      <c r="U398" s="540">
        <f aca="true" t="shared" si="35" ref="U398:U404">+S398+T398</f>
        <v>1170</v>
      </c>
      <c r="V398" s="252"/>
      <c r="W398" s="252"/>
      <c r="X398" s="252"/>
      <c r="Y398" s="252"/>
      <c r="Z398" s="252"/>
      <c r="AA398" s="252"/>
      <c r="AB398" s="252"/>
      <c r="AC398" s="252"/>
      <c r="AD398" s="252"/>
      <c r="AE398" s="252"/>
      <c r="AF398" s="252"/>
      <c r="AG398" s="252"/>
    </row>
    <row r="399" spans="1:33" s="251" customFormat="1" ht="17.25" customHeight="1">
      <c r="A399" s="282" t="s">
        <v>208</v>
      </c>
      <c r="B399" s="541">
        <v>1146</v>
      </c>
      <c r="C399" s="531">
        <v>643</v>
      </c>
      <c r="D399" s="532">
        <f t="shared" si="33"/>
        <v>1789</v>
      </c>
      <c r="E399" s="456">
        <v>191</v>
      </c>
      <c r="F399" s="456">
        <v>293</v>
      </c>
      <c r="G399" s="456">
        <v>0</v>
      </c>
      <c r="H399" s="456">
        <v>0</v>
      </c>
      <c r="I399" s="456">
        <v>40</v>
      </c>
      <c r="J399" s="456">
        <v>18</v>
      </c>
      <c r="K399" s="456">
        <v>4</v>
      </c>
      <c r="L399" s="456">
        <v>3</v>
      </c>
      <c r="M399" s="533">
        <f aca="true" t="shared" si="36" ref="M399:M404">SUM(E399:L399)</f>
        <v>549</v>
      </c>
      <c r="N399" s="533">
        <v>16</v>
      </c>
      <c r="O399" s="534">
        <f aca="true" t="shared" si="37" ref="O399:O404">SUM(M399:N399)</f>
        <v>565</v>
      </c>
      <c r="P399" s="535">
        <v>94</v>
      </c>
      <c r="Q399" s="536">
        <v>1</v>
      </c>
      <c r="R399" s="537">
        <f aca="true" t="shared" si="38" ref="R399:R404">SUM(P399:Q399)</f>
        <v>95</v>
      </c>
      <c r="S399" s="538">
        <f t="shared" si="34"/>
        <v>503</v>
      </c>
      <c r="T399" s="539">
        <f t="shared" si="34"/>
        <v>626</v>
      </c>
      <c r="U399" s="540">
        <f t="shared" si="35"/>
        <v>1129</v>
      </c>
      <c r="V399" s="252"/>
      <c r="W399" s="252"/>
      <c r="X399" s="252"/>
      <c r="Y399" s="252"/>
      <c r="Z399" s="252"/>
      <c r="AA399" s="252"/>
      <c r="AB399" s="252"/>
      <c r="AC399" s="252"/>
      <c r="AD399" s="252"/>
      <c r="AE399" s="252"/>
      <c r="AF399" s="252"/>
      <c r="AG399" s="252"/>
    </row>
    <row r="400" spans="1:33" s="251" customFormat="1" ht="17.25" customHeight="1">
      <c r="A400" s="282" t="s">
        <v>211</v>
      </c>
      <c r="B400" s="541">
        <v>1199</v>
      </c>
      <c r="C400" s="531">
        <v>326</v>
      </c>
      <c r="D400" s="532">
        <f t="shared" si="33"/>
        <v>1525</v>
      </c>
      <c r="E400" s="456">
        <v>79</v>
      </c>
      <c r="F400" s="456">
        <v>287</v>
      </c>
      <c r="G400" s="456">
        <v>2</v>
      </c>
      <c r="H400" s="456">
        <v>0</v>
      </c>
      <c r="I400" s="456">
        <v>16</v>
      </c>
      <c r="J400" s="456">
        <v>23</v>
      </c>
      <c r="K400" s="456">
        <v>1</v>
      </c>
      <c r="L400" s="456">
        <v>4</v>
      </c>
      <c r="M400" s="533">
        <f t="shared" si="36"/>
        <v>412</v>
      </c>
      <c r="N400" s="533">
        <v>3</v>
      </c>
      <c r="O400" s="534">
        <f t="shared" si="37"/>
        <v>415</v>
      </c>
      <c r="P400" s="535">
        <v>49</v>
      </c>
      <c r="Q400" s="536">
        <v>18</v>
      </c>
      <c r="R400" s="537">
        <f t="shared" si="38"/>
        <v>67</v>
      </c>
      <c r="S400" s="538">
        <f t="shared" si="34"/>
        <v>738</v>
      </c>
      <c r="T400" s="539">
        <f t="shared" si="34"/>
        <v>305</v>
      </c>
      <c r="U400" s="540">
        <f t="shared" si="35"/>
        <v>1043</v>
      </c>
      <c r="V400" s="252"/>
      <c r="W400" s="252"/>
      <c r="X400" s="252"/>
      <c r="Y400" s="252"/>
      <c r="Z400" s="252"/>
      <c r="AA400" s="252"/>
      <c r="AB400" s="252"/>
      <c r="AC400" s="252"/>
      <c r="AD400" s="252"/>
      <c r="AE400" s="252"/>
      <c r="AF400" s="252"/>
      <c r="AG400" s="252"/>
    </row>
    <row r="401" spans="1:33" s="251" customFormat="1" ht="17.25" customHeight="1">
      <c r="A401" s="282" t="s">
        <v>212</v>
      </c>
      <c r="B401" s="541">
        <v>1888</v>
      </c>
      <c r="C401" s="531">
        <v>745</v>
      </c>
      <c r="D401" s="532">
        <f t="shared" si="33"/>
        <v>2633</v>
      </c>
      <c r="E401" s="456">
        <v>197</v>
      </c>
      <c r="F401" s="456">
        <v>162</v>
      </c>
      <c r="G401" s="456">
        <v>0</v>
      </c>
      <c r="H401" s="456">
        <v>3</v>
      </c>
      <c r="I401" s="456">
        <v>15</v>
      </c>
      <c r="J401" s="456">
        <v>54</v>
      </c>
      <c r="K401" s="456">
        <v>3</v>
      </c>
      <c r="L401" s="456">
        <v>15</v>
      </c>
      <c r="M401" s="533">
        <f t="shared" si="36"/>
        <v>449</v>
      </c>
      <c r="N401" s="533">
        <v>181</v>
      </c>
      <c r="O401" s="534">
        <f t="shared" si="37"/>
        <v>630</v>
      </c>
      <c r="P401" s="535">
        <v>445</v>
      </c>
      <c r="Q401" s="536">
        <v>635</v>
      </c>
      <c r="R401" s="537">
        <f t="shared" si="38"/>
        <v>1080</v>
      </c>
      <c r="S401" s="538">
        <f t="shared" si="34"/>
        <v>994</v>
      </c>
      <c r="T401" s="539">
        <f t="shared" si="34"/>
        <v>-71</v>
      </c>
      <c r="U401" s="540">
        <f t="shared" si="35"/>
        <v>923</v>
      </c>
      <c r="V401" s="252"/>
      <c r="W401" s="252"/>
      <c r="X401" s="252"/>
      <c r="Y401" s="252"/>
      <c r="Z401" s="252"/>
      <c r="AA401" s="252"/>
      <c r="AB401" s="252"/>
      <c r="AC401" s="252"/>
      <c r="AD401" s="252"/>
      <c r="AE401" s="252"/>
      <c r="AF401" s="252"/>
      <c r="AG401" s="252"/>
    </row>
    <row r="402" spans="1:33" s="251" customFormat="1" ht="17.25" customHeight="1">
      <c r="A402" s="282" t="s">
        <v>210</v>
      </c>
      <c r="B402" s="541">
        <v>2053</v>
      </c>
      <c r="C402" s="531">
        <v>720</v>
      </c>
      <c r="D402" s="532">
        <f t="shared" si="33"/>
        <v>2773</v>
      </c>
      <c r="E402" s="456">
        <v>333</v>
      </c>
      <c r="F402" s="456">
        <v>443</v>
      </c>
      <c r="G402" s="456">
        <v>2</v>
      </c>
      <c r="H402" s="456">
        <v>4</v>
      </c>
      <c r="I402" s="456">
        <v>27</v>
      </c>
      <c r="J402" s="456">
        <v>31</v>
      </c>
      <c r="K402" s="456">
        <v>4</v>
      </c>
      <c r="L402" s="456">
        <v>4</v>
      </c>
      <c r="M402" s="533">
        <f t="shared" si="36"/>
        <v>848</v>
      </c>
      <c r="N402" s="533">
        <v>12</v>
      </c>
      <c r="O402" s="534">
        <f t="shared" si="37"/>
        <v>860</v>
      </c>
      <c r="P402" s="535">
        <v>77</v>
      </c>
      <c r="Q402" s="536">
        <v>3</v>
      </c>
      <c r="R402" s="537">
        <f t="shared" si="38"/>
        <v>80</v>
      </c>
      <c r="S402" s="538">
        <f t="shared" si="34"/>
        <v>1128</v>
      </c>
      <c r="T402" s="539">
        <f t="shared" si="34"/>
        <v>705</v>
      </c>
      <c r="U402" s="540">
        <f t="shared" si="35"/>
        <v>1833</v>
      </c>
      <c r="V402" s="252"/>
      <c r="W402" s="252"/>
      <c r="X402" s="252"/>
      <c r="Y402" s="252"/>
      <c r="Z402" s="252"/>
      <c r="AA402" s="252"/>
      <c r="AB402" s="252"/>
      <c r="AC402" s="252"/>
      <c r="AD402" s="252"/>
      <c r="AE402" s="252"/>
      <c r="AF402" s="252"/>
      <c r="AG402" s="252"/>
    </row>
    <row r="403" spans="1:33" s="251" customFormat="1" ht="17.25" customHeight="1">
      <c r="A403" s="282" t="s">
        <v>213</v>
      </c>
      <c r="B403" s="541">
        <v>1185</v>
      </c>
      <c r="C403" s="531">
        <v>506</v>
      </c>
      <c r="D403" s="532">
        <f t="shared" si="33"/>
        <v>1691</v>
      </c>
      <c r="E403" s="456">
        <v>175</v>
      </c>
      <c r="F403" s="456">
        <v>302</v>
      </c>
      <c r="G403" s="456">
        <v>9</v>
      </c>
      <c r="H403" s="456">
        <v>3</v>
      </c>
      <c r="I403" s="456">
        <v>16</v>
      </c>
      <c r="J403" s="456">
        <v>46</v>
      </c>
      <c r="K403" s="456">
        <v>7</v>
      </c>
      <c r="L403" s="456">
        <v>14</v>
      </c>
      <c r="M403" s="533">
        <f t="shared" si="36"/>
        <v>572</v>
      </c>
      <c r="N403" s="533">
        <v>19</v>
      </c>
      <c r="O403" s="534">
        <f t="shared" si="37"/>
        <v>591</v>
      </c>
      <c r="P403" s="535">
        <v>71</v>
      </c>
      <c r="Q403" s="536">
        <v>85</v>
      </c>
      <c r="R403" s="537">
        <f t="shared" si="38"/>
        <v>156</v>
      </c>
      <c r="S403" s="538">
        <f t="shared" si="34"/>
        <v>542</v>
      </c>
      <c r="T403" s="539">
        <f t="shared" si="34"/>
        <v>402</v>
      </c>
      <c r="U403" s="540">
        <f t="shared" si="35"/>
        <v>944</v>
      </c>
      <c r="V403" s="252"/>
      <c r="W403" s="252"/>
      <c r="X403" s="252"/>
      <c r="Y403" s="252"/>
      <c r="Z403" s="252"/>
      <c r="AA403" s="252"/>
      <c r="AB403" s="252"/>
      <c r="AC403" s="252"/>
      <c r="AD403" s="252"/>
      <c r="AE403" s="252"/>
      <c r="AF403" s="252"/>
      <c r="AG403" s="252"/>
    </row>
    <row r="404" spans="1:33" s="251" customFormat="1" ht="17.25" customHeight="1" thickBot="1">
      <c r="A404" s="283" t="s">
        <v>209</v>
      </c>
      <c r="B404" s="542">
        <v>521</v>
      </c>
      <c r="C404" s="543">
        <v>239</v>
      </c>
      <c r="D404" s="544">
        <f t="shared" si="33"/>
        <v>760</v>
      </c>
      <c r="E404" s="587">
        <v>42</v>
      </c>
      <c r="F404" s="467">
        <v>131</v>
      </c>
      <c r="G404" s="467">
        <v>0</v>
      </c>
      <c r="H404" s="467">
        <v>0</v>
      </c>
      <c r="I404" s="467">
        <v>21</v>
      </c>
      <c r="J404" s="467">
        <v>5</v>
      </c>
      <c r="K404" s="467">
        <v>1</v>
      </c>
      <c r="L404" s="467">
        <v>1</v>
      </c>
      <c r="M404" s="545">
        <f t="shared" si="36"/>
        <v>201</v>
      </c>
      <c r="N404" s="545">
        <v>6</v>
      </c>
      <c r="O404" s="546">
        <f t="shared" si="37"/>
        <v>207</v>
      </c>
      <c r="P404" s="547">
        <v>9</v>
      </c>
      <c r="Q404" s="548">
        <v>5</v>
      </c>
      <c r="R404" s="549">
        <f t="shared" si="38"/>
        <v>14</v>
      </c>
      <c r="S404" s="550">
        <f t="shared" si="34"/>
        <v>311</v>
      </c>
      <c r="T404" s="551">
        <f t="shared" si="34"/>
        <v>228</v>
      </c>
      <c r="U404" s="552">
        <f t="shared" si="35"/>
        <v>539</v>
      </c>
      <c r="V404" s="252"/>
      <c r="W404" s="252"/>
      <c r="X404" s="252"/>
      <c r="Y404" s="252"/>
      <c r="Z404" s="252"/>
      <c r="AA404" s="252"/>
      <c r="AB404" s="252"/>
      <c r="AC404" s="252"/>
      <c r="AD404" s="252"/>
      <c r="AE404" s="252"/>
      <c r="AF404" s="252"/>
      <c r="AG404" s="252"/>
    </row>
    <row r="405" spans="1:33" s="43" customFormat="1" ht="12.75" customHeight="1">
      <c r="A405" s="685" t="s">
        <v>339</v>
      </c>
      <c r="B405" s="685"/>
      <c r="C405" s="685"/>
      <c r="D405" s="685"/>
      <c r="E405" s="685"/>
      <c r="F405" s="685"/>
      <c r="G405" s="685"/>
      <c r="H405" s="685"/>
      <c r="I405" s="685"/>
      <c r="J405" s="685"/>
      <c r="K405" s="685"/>
      <c r="L405" s="685"/>
      <c r="M405" s="685"/>
      <c r="N405" s="685"/>
      <c r="O405" s="685"/>
      <c r="P405" s="685"/>
      <c r="Q405" s="685"/>
      <c r="R405" s="685"/>
      <c r="S405" s="685"/>
      <c r="T405" s="685"/>
      <c r="U405" s="685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</row>
    <row r="406" spans="1:33" s="43" customFormat="1" ht="10.5" customHeight="1">
      <c r="A406" s="730"/>
      <c r="B406" s="730"/>
      <c r="C406" s="730"/>
      <c r="D406" s="730"/>
      <c r="E406" s="730"/>
      <c r="F406" s="730"/>
      <c r="G406" s="730"/>
      <c r="H406" s="73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</row>
    <row r="407" spans="1:33" s="43" customFormat="1" ht="10.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</row>
    <row r="408" spans="1:33" s="43" customFormat="1" ht="10.5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3" s="43" customFormat="1" ht="10.5" customHeight="1">
      <c r="A409" s="249"/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</row>
    <row r="410" spans="1:33" s="43" customFormat="1" ht="10.5" customHeight="1">
      <c r="A410" s="249"/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33" s="43" customFormat="1" ht="10.5" customHeight="1">
      <c r="A411" s="249"/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</row>
    <row r="412" spans="1:33" s="43" customFormat="1" ht="10.5" customHeight="1">
      <c r="A412" s="249"/>
      <c r="B412" s="250"/>
      <c r="C412" s="250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</row>
    <row r="413" spans="1:33" s="43" customFormat="1" ht="10.5" customHeight="1">
      <c r="A413" s="249"/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</row>
    <row r="414" spans="1:33" s="43" customFormat="1" ht="10.5" customHeight="1">
      <c r="A414" s="249"/>
      <c r="B414" s="250"/>
      <c r="C414" s="250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</row>
    <row r="415" spans="1:33" s="43" customFormat="1" ht="10.5" customHeight="1">
      <c r="A415" s="249"/>
      <c r="B415" s="250"/>
      <c r="C415" s="250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</row>
    <row r="416" spans="1:33" s="43" customFormat="1" ht="10.5" customHeight="1">
      <c r="A416" s="249"/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33" s="43" customFormat="1" ht="10.5" customHeight="1">
      <c r="A417" s="249"/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33" s="43" customFormat="1" ht="10.5" customHeight="1">
      <c r="A418" s="249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</row>
    <row r="419" spans="1:33" s="43" customFormat="1" ht="10.5" customHeight="1">
      <c r="A419" s="249"/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</row>
    <row r="420" spans="1:33" s="43" customFormat="1" ht="10.5" customHeight="1">
      <c r="A420" s="249"/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</row>
    <row r="421" spans="1:33" s="43" customFormat="1" ht="10.5" customHeight="1">
      <c r="A421" s="249"/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</row>
    <row r="422" spans="1:33" s="43" customFormat="1" ht="10.5" customHeight="1">
      <c r="A422" s="249"/>
      <c r="B422" s="250"/>
      <c r="C422" s="250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</row>
    <row r="423" spans="1:33" s="43" customFormat="1" ht="10.5" customHeight="1">
      <c r="A423" s="249"/>
      <c r="B423" s="250"/>
      <c r="C423" s="250"/>
      <c r="D423" s="250"/>
      <c r="E423" s="250"/>
      <c r="F423" s="250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</row>
    <row r="424" spans="1:33" s="43" customFormat="1" ht="10.5" customHeight="1">
      <c r="A424" s="249"/>
      <c r="B424" s="250"/>
      <c r="C424" s="250"/>
      <c r="D424" s="250"/>
      <c r="E424" s="250"/>
      <c r="F424" s="250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</row>
    <row r="425" spans="1:33" s="43" customFormat="1" ht="10.5" customHeight="1">
      <c r="A425" s="249"/>
      <c r="B425" s="250"/>
      <c r="C425" s="250"/>
      <c r="D425" s="250"/>
      <c r="E425" s="250"/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</row>
    <row r="426" spans="1:33" s="43" customFormat="1" ht="10.5" customHeight="1">
      <c r="A426" s="249"/>
      <c r="B426" s="250"/>
      <c r="C426" s="250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</row>
    <row r="427" spans="1:33" s="43" customFormat="1" ht="6.75" customHeight="1">
      <c r="A427" s="249"/>
      <c r="B427" s="250"/>
      <c r="C427" s="250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</row>
    <row r="428" spans="1:21" s="254" customFormat="1" ht="21.75" customHeight="1">
      <c r="A428" s="731" t="s">
        <v>152</v>
      </c>
      <c r="B428" s="732"/>
      <c r="C428" s="732"/>
      <c r="D428" s="732"/>
      <c r="E428" s="732"/>
      <c r="F428" s="732"/>
      <c r="G428" s="732"/>
      <c r="H428" s="732"/>
      <c r="I428" s="732"/>
      <c r="J428" s="732"/>
      <c r="K428" s="732"/>
      <c r="L428" s="732"/>
      <c r="M428" s="732"/>
      <c r="N428" s="732"/>
      <c r="O428" s="732"/>
      <c r="P428" s="732"/>
      <c r="Q428" s="732"/>
      <c r="R428" s="732"/>
      <c r="S428" s="732"/>
      <c r="T428" s="732"/>
      <c r="U428" s="733"/>
    </row>
    <row r="429" spans="1:21" s="254" customFormat="1" ht="24" customHeight="1">
      <c r="A429" s="720" t="s">
        <v>151</v>
      </c>
      <c r="B429" s="721"/>
      <c r="C429" s="721"/>
      <c r="D429" s="721"/>
      <c r="E429" s="721"/>
      <c r="F429" s="721"/>
      <c r="G429" s="721"/>
      <c r="H429" s="721"/>
      <c r="I429" s="721"/>
      <c r="J429" s="721"/>
      <c r="K429" s="721"/>
      <c r="L429" s="721"/>
      <c r="M429" s="721"/>
      <c r="N429" s="721"/>
      <c r="O429" s="721"/>
      <c r="P429" s="721"/>
      <c r="Q429" s="721"/>
      <c r="R429" s="721"/>
      <c r="S429" s="721"/>
      <c r="T429" s="721"/>
      <c r="U429" s="722"/>
    </row>
    <row r="430" spans="1:18" s="254" customFormat="1" ht="5.25" customHeight="1">
      <c r="A430" s="256"/>
      <c r="B430" s="256"/>
      <c r="C430" s="256"/>
      <c r="D430" s="256"/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/>
      <c r="P430" s="256"/>
      <c r="Q430" s="256"/>
      <c r="R430" s="256"/>
    </row>
    <row r="431" spans="1:21" s="255" customFormat="1" ht="23.25" customHeight="1">
      <c r="A431" s="662" t="s">
        <v>336</v>
      </c>
      <c r="B431" s="663"/>
      <c r="C431" s="663"/>
      <c r="D431" s="663"/>
      <c r="E431" s="663"/>
      <c r="F431" s="663"/>
      <c r="G431" s="663"/>
      <c r="H431" s="663"/>
      <c r="I431" s="663"/>
      <c r="J431" s="663"/>
      <c r="K431" s="663"/>
      <c r="L431" s="663"/>
      <c r="M431" s="663"/>
      <c r="N431" s="663"/>
      <c r="O431" s="663"/>
      <c r="P431" s="663"/>
      <c r="Q431" s="663"/>
      <c r="R431" s="663"/>
      <c r="S431" s="663"/>
      <c r="T431" s="663"/>
      <c r="U431" s="664"/>
    </row>
    <row r="432" spans="1:19" ht="4.5" customHeight="1" thickBo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43"/>
    </row>
    <row r="433" spans="1:21" ht="33.75" customHeight="1">
      <c r="A433" s="725" t="s">
        <v>164</v>
      </c>
      <c r="B433" s="688" t="s">
        <v>49</v>
      </c>
      <c r="C433" s="689"/>
      <c r="D433" s="691" t="s">
        <v>175</v>
      </c>
      <c r="E433" s="736" t="s">
        <v>185</v>
      </c>
      <c r="F433" s="686" t="s">
        <v>177</v>
      </c>
      <c r="G433" s="686" t="s">
        <v>178</v>
      </c>
      <c r="H433" s="686" t="s">
        <v>179</v>
      </c>
      <c r="I433" s="686" t="s">
        <v>198</v>
      </c>
      <c r="J433" s="683" t="s">
        <v>162</v>
      </c>
      <c r="K433" s="697"/>
      <c r="L433" s="710"/>
      <c r="M433" s="679" t="s">
        <v>184</v>
      </c>
      <c r="N433" s="679"/>
      <c r="O433" s="728" t="s">
        <v>155</v>
      </c>
      <c r="P433" s="681" t="s">
        <v>176</v>
      </c>
      <c r="Q433" s="666"/>
      <c r="R433" s="734" t="s">
        <v>183</v>
      </c>
      <c r="S433" s="698" t="s">
        <v>165</v>
      </c>
      <c r="T433" s="699"/>
      <c r="U433" s="669" t="s">
        <v>345</v>
      </c>
    </row>
    <row r="434" spans="1:21" ht="24" customHeight="1">
      <c r="A434" s="726"/>
      <c r="B434" s="300" t="s">
        <v>173</v>
      </c>
      <c r="C434" s="301" t="s">
        <v>154</v>
      </c>
      <c r="D434" s="692"/>
      <c r="E434" s="737"/>
      <c r="F434" s="687"/>
      <c r="G434" s="687"/>
      <c r="H434" s="687"/>
      <c r="I434" s="687"/>
      <c r="J434" s="398" t="s">
        <v>180</v>
      </c>
      <c r="K434" s="398" t="s">
        <v>181</v>
      </c>
      <c r="L434" s="398" t="s">
        <v>182</v>
      </c>
      <c r="M434" s="399" t="s">
        <v>173</v>
      </c>
      <c r="N434" s="399" t="s">
        <v>154</v>
      </c>
      <c r="O434" s="729"/>
      <c r="P434" s="298" t="s">
        <v>173</v>
      </c>
      <c r="Q434" s="299" t="s">
        <v>154</v>
      </c>
      <c r="R434" s="735"/>
      <c r="S434" s="296" t="s">
        <v>174</v>
      </c>
      <c r="T434" s="297" t="s">
        <v>154</v>
      </c>
      <c r="U434" s="670"/>
    </row>
    <row r="435" spans="1:21" ht="12.75" customHeight="1" thickBot="1">
      <c r="A435" s="726"/>
      <c r="B435" s="271" t="s">
        <v>82</v>
      </c>
      <c r="C435" s="264" t="s">
        <v>166</v>
      </c>
      <c r="D435" s="272" t="s">
        <v>167</v>
      </c>
      <c r="E435" s="271" t="s">
        <v>87</v>
      </c>
      <c r="F435" s="264" t="s">
        <v>79</v>
      </c>
      <c r="G435" s="264" t="s">
        <v>80</v>
      </c>
      <c r="H435" s="264" t="s">
        <v>153</v>
      </c>
      <c r="I435" s="264" t="s">
        <v>161</v>
      </c>
      <c r="J435" s="264" t="s">
        <v>163</v>
      </c>
      <c r="K435" s="264" t="s">
        <v>83</v>
      </c>
      <c r="L435" s="264" t="s">
        <v>187</v>
      </c>
      <c r="M435" s="264" t="s">
        <v>188</v>
      </c>
      <c r="N435" s="264" t="s">
        <v>81</v>
      </c>
      <c r="O435" s="272" t="s">
        <v>189</v>
      </c>
      <c r="P435" s="271" t="s">
        <v>85</v>
      </c>
      <c r="Q435" s="264" t="s">
        <v>190</v>
      </c>
      <c r="R435" s="272" t="s">
        <v>191</v>
      </c>
      <c r="S435" s="271" t="s">
        <v>192</v>
      </c>
      <c r="T435" s="264" t="s">
        <v>193</v>
      </c>
      <c r="U435" s="272" t="s">
        <v>194</v>
      </c>
    </row>
    <row r="436" spans="1:21" ht="19.5" customHeight="1">
      <c r="A436" s="436" t="s">
        <v>168</v>
      </c>
      <c r="B436" s="553">
        <f>SUM(B437:B468)</f>
        <v>27424</v>
      </c>
      <c r="C436" s="258">
        <f aca="true" t="shared" si="39" ref="C436:U436">SUM(C437:C468)</f>
        <v>29300</v>
      </c>
      <c r="D436" s="554">
        <f t="shared" si="39"/>
        <v>56724</v>
      </c>
      <c r="E436" s="526">
        <f>SUM(E437:E468)</f>
        <v>4079</v>
      </c>
      <c r="F436" s="527">
        <f>SUM(F437:F468)</f>
        <v>6364</v>
      </c>
      <c r="G436" s="527">
        <f>SUM(G437:G468)</f>
        <v>1352</v>
      </c>
      <c r="H436" s="527">
        <f t="shared" si="39"/>
        <v>1</v>
      </c>
      <c r="I436" s="527">
        <f>SUM(I437:I468)</f>
        <v>2519</v>
      </c>
      <c r="J436" s="527">
        <f t="shared" si="39"/>
        <v>28</v>
      </c>
      <c r="K436" s="527">
        <f t="shared" si="39"/>
        <v>2</v>
      </c>
      <c r="L436" s="527">
        <f>SUM(L437:L468)</f>
        <v>5</v>
      </c>
      <c r="M436" s="527">
        <f t="shared" si="39"/>
        <v>14350</v>
      </c>
      <c r="N436" s="527">
        <f t="shared" si="39"/>
        <v>1151</v>
      </c>
      <c r="O436" s="555">
        <f t="shared" si="39"/>
        <v>15501</v>
      </c>
      <c r="P436" s="446">
        <f t="shared" si="39"/>
        <v>720</v>
      </c>
      <c r="Q436" s="479">
        <f t="shared" si="39"/>
        <v>4432</v>
      </c>
      <c r="R436" s="556">
        <f t="shared" si="39"/>
        <v>5152</v>
      </c>
      <c r="S436" s="557">
        <f t="shared" si="39"/>
        <v>12354</v>
      </c>
      <c r="T436" s="558">
        <f>SUM(T437:T468)</f>
        <v>23717</v>
      </c>
      <c r="U436" s="559">
        <f t="shared" si="39"/>
        <v>36071</v>
      </c>
    </row>
    <row r="437" spans="1:33" s="251" customFormat="1" ht="18" customHeight="1">
      <c r="A437" s="282" t="s">
        <v>240</v>
      </c>
      <c r="B437" s="541">
        <v>974</v>
      </c>
      <c r="C437" s="531">
        <v>1244</v>
      </c>
      <c r="D437" s="532">
        <f aca="true" t="shared" si="40" ref="D437:D468">SUM(B437:C437)</f>
        <v>2218</v>
      </c>
      <c r="E437" s="533">
        <v>220</v>
      </c>
      <c r="F437" s="533">
        <v>167</v>
      </c>
      <c r="G437" s="533">
        <v>23</v>
      </c>
      <c r="H437" s="533">
        <v>0</v>
      </c>
      <c r="I437" s="533">
        <v>136</v>
      </c>
      <c r="J437" s="533">
        <v>0</v>
      </c>
      <c r="K437" s="533">
        <v>0</v>
      </c>
      <c r="L437" s="533">
        <v>0</v>
      </c>
      <c r="M437" s="533">
        <f>SUM(E437:L437)</f>
        <v>546</v>
      </c>
      <c r="N437" s="533">
        <v>12</v>
      </c>
      <c r="O437" s="560">
        <f>SUM(M437:N437)</f>
        <v>558</v>
      </c>
      <c r="P437" s="561">
        <v>1</v>
      </c>
      <c r="Q437" s="562">
        <v>0</v>
      </c>
      <c r="R437" s="563">
        <f>SUM(P437:Q437)</f>
        <v>1</v>
      </c>
      <c r="S437" s="564">
        <f aca="true" t="shared" si="41" ref="S437:S468">+B437-M437-P437</f>
        <v>427</v>
      </c>
      <c r="T437" s="539">
        <f aca="true" t="shared" si="42" ref="T437:T468">+C437-N437-Q437</f>
        <v>1232</v>
      </c>
      <c r="U437" s="540">
        <f aca="true" t="shared" si="43" ref="U437:U468">+S437+T437</f>
        <v>1659</v>
      </c>
      <c r="V437" s="252"/>
      <c r="W437" s="252"/>
      <c r="X437" s="252"/>
      <c r="Y437" s="252"/>
      <c r="Z437" s="252"/>
      <c r="AA437" s="252"/>
      <c r="AB437" s="252"/>
      <c r="AC437" s="252"/>
      <c r="AD437" s="252"/>
      <c r="AE437" s="252"/>
      <c r="AF437" s="252"/>
      <c r="AG437" s="252"/>
    </row>
    <row r="438" spans="1:33" s="251" customFormat="1" ht="18" customHeight="1">
      <c r="A438" s="282" t="s">
        <v>241</v>
      </c>
      <c r="B438" s="541">
        <v>1001</v>
      </c>
      <c r="C438" s="531">
        <v>1199</v>
      </c>
      <c r="D438" s="532">
        <f t="shared" si="40"/>
        <v>2200</v>
      </c>
      <c r="E438" s="533">
        <v>124</v>
      </c>
      <c r="F438" s="533">
        <v>236</v>
      </c>
      <c r="G438" s="533">
        <v>202</v>
      </c>
      <c r="H438" s="533">
        <v>0</v>
      </c>
      <c r="I438" s="533">
        <v>3</v>
      </c>
      <c r="J438" s="533">
        <v>0</v>
      </c>
      <c r="K438" s="533">
        <v>0</v>
      </c>
      <c r="L438" s="533">
        <v>0</v>
      </c>
      <c r="M438" s="533">
        <f aca="true" t="shared" si="44" ref="M438:M465">SUM(E438:L438)</f>
        <v>565</v>
      </c>
      <c r="N438" s="533">
        <v>9</v>
      </c>
      <c r="O438" s="534">
        <f aca="true" t="shared" si="45" ref="O438:O468">SUM(M438:N438)</f>
        <v>574</v>
      </c>
      <c r="P438" s="562">
        <v>4</v>
      </c>
      <c r="Q438" s="562">
        <v>0</v>
      </c>
      <c r="R438" s="537">
        <f aca="true" t="shared" si="46" ref="R438:R468">SUM(P438:Q438)</f>
        <v>4</v>
      </c>
      <c r="S438" s="564">
        <f t="shared" si="41"/>
        <v>432</v>
      </c>
      <c r="T438" s="539">
        <f t="shared" si="42"/>
        <v>1190</v>
      </c>
      <c r="U438" s="540">
        <f t="shared" si="43"/>
        <v>1622</v>
      </c>
      <c r="V438" s="252"/>
      <c r="W438" s="252"/>
      <c r="X438" s="252"/>
      <c r="Y438" s="252"/>
      <c r="Z438" s="252"/>
      <c r="AA438" s="252"/>
      <c r="AB438" s="252"/>
      <c r="AC438" s="252"/>
      <c r="AD438" s="252"/>
      <c r="AE438" s="252"/>
      <c r="AF438" s="252"/>
      <c r="AG438" s="252"/>
    </row>
    <row r="439" spans="1:33" s="251" customFormat="1" ht="18" customHeight="1">
      <c r="A439" s="282" t="s">
        <v>242</v>
      </c>
      <c r="B439" s="541">
        <v>2050</v>
      </c>
      <c r="C439" s="531">
        <v>1699</v>
      </c>
      <c r="D439" s="532">
        <f t="shared" si="40"/>
        <v>3749</v>
      </c>
      <c r="E439" s="533">
        <v>78</v>
      </c>
      <c r="F439" s="533">
        <v>411</v>
      </c>
      <c r="G439" s="533">
        <v>23</v>
      </c>
      <c r="H439" s="533">
        <v>0</v>
      </c>
      <c r="I439" s="533">
        <v>845</v>
      </c>
      <c r="J439" s="533">
        <v>0</v>
      </c>
      <c r="K439" s="533">
        <v>0</v>
      </c>
      <c r="L439" s="533">
        <v>1</v>
      </c>
      <c r="M439" s="533">
        <f t="shared" si="44"/>
        <v>1358</v>
      </c>
      <c r="N439" s="533">
        <v>24</v>
      </c>
      <c r="O439" s="534">
        <f t="shared" si="45"/>
        <v>1382</v>
      </c>
      <c r="P439" s="562">
        <v>32</v>
      </c>
      <c r="Q439" s="562">
        <v>4</v>
      </c>
      <c r="R439" s="537">
        <f t="shared" si="46"/>
        <v>36</v>
      </c>
      <c r="S439" s="564">
        <f t="shared" si="41"/>
        <v>660</v>
      </c>
      <c r="T439" s="539">
        <f t="shared" si="42"/>
        <v>1671</v>
      </c>
      <c r="U439" s="540">
        <f t="shared" si="43"/>
        <v>2331</v>
      </c>
      <c r="V439" s="252"/>
      <c r="W439" s="252"/>
      <c r="X439" s="252"/>
      <c r="Y439" s="252"/>
      <c r="Z439" s="252"/>
      <c r="AA439" s="252"/>
      <c r="AB439" s="252"/>
      <c r="AC439" s="252"/>
      <c r="AD439" s="252"/>
      <c r="AE439" s="252"/>
      <c r="AF439" s="252"/>
      <c r="AG439" s="252"/>
    </row>
    <row r="440" spans="1:33" s="251" customFormat="1" ht="18" customHeight="1">
      <c r="A440" s="282" t="s">
        <v>220</v>
      </c>
      <c r="B440" s="541">
        <v>1043</v>
      </c>
      <c r="C440" s="531">
        <v>1800</v>
      </c>
      <c r="D440" s="532">
        <f t="shared" si="40"/>
        <v>2843</v>
      </c>
      <c r="E440" s="533">
        <v>197</v>
      </c>
      <c r="F440" s="533">
        <v>307</v>
      </c>
      <c r="G440" s="533">
        <v>47</v>
      </c>
      <c r="H440" s="533">
        <v>0</v>
      </c>
      <c r="I440" s="533">
        <v>120</v>
      </c>
      <c r="J440" s="533">
        <v>1</v>
      </c>
      <c r="K440" s="533">
        <v>0</v>
      </c>
      <c r="L440" s="533">
        <v>0</v>
      </c>
      <c r="M440" s="533">
        <f t="shared" si="44"/>
        <v>672</v>
      </c>
      <c r="N440" s="533">
        <v>78</v>
      </c>
      <c r="O440" s="534">
        <f t="shared" si="45"/>
        <v>750</v>
      </c>
      <c r="P440" s="562">
        <v>12</v>
      </c>
      <c r="Q440" s="562">
        <v>721</v>
      </c>
      <c r="R440" s="537">
        <f t="shared" si="46"/>
        <v>733</v>
      </c>
      <c r="S440" s="564">
        <f t="shared" si="41"/>
        <v>359</v>
      </c>
      <c r="T440" s="539">
        <f t="shared" si="42"/>
        <v>1001</v>
      </c>
      <c r="U440" s="540">
        <f t="shared" si="43"/>
        <v>1360</v>
      </c>
      <c r="V440" s="252"/>
      <c r="W440" s="252"/>
      <c r="X440" s="252"/>
      <c r="Y440" s="252"/>
      <c r="Z440" s="252"/>
      <c r="AA440" s="252"/>
      <c r="AB440" s="252"/>
      <c r="AC440" s="252"/>
      <c r="AD440" s="252"/>
      <c r="AE440" s="252"/>
      <c r="AF440" s="252"/>
      <c r="AG440" s="252"/>
    </row>
    <row r="441" spans="1:33" s="251" customFormat="1" ht="18" customHeight="1">
      <c r="A441" s="282" t="s">
        <v>271</v>
      </c>
      <c r="B441" s="541">
        <v>1612</v>
      </c>
      <c r="C441" s="531">
        <v>678</v>
      </c>
      <c r="D441" s="532">
        <f t="shared" si="40"/>
        <v>2290</v>
      </c>
      <c r="E441" s="533">
        <v>150</v>
      </c>
      <c r="F441" s="533">
        <v>309</v>
      </c>
      <c r="G441" s="533">
        <v>37</v>
      </c>
      <c r="H441" s="533">
        <v>0</v>
      </c>
      <c r="I441" s="533">
        <v>158</v>
      </c>
      <c r="J441" s="533">
        <v>0</v>
      </c>
      <c r="K441" s="533">
        <v>0</v>
      </c>
      <c r="L441" s="533">
        <v>0</v>
      </c>
      <c r="M441" s="533">
        <f t="shared" si="44"/>
        <v>654</v>
      </c>
      <c r="N441" s="533">
        <v>25</v>
      </c>
      <c r="O441" s="534">
        <f t="shared" si="45"/>
        <v>679</v>
      </c>
      <c r="P441" s="562">
        <v>60</v>
      </c>
      <c r="Q441" s="562">
        <v>406</v>
      </c>
      <c r="R441" s="537">
        <f t="shared" si="46"/>
        <v>466</v>
      </c>
      <c r="S441" s="564">
        <f t="shared" si="41"/>
        <v>898</v>
      </c>
      <c r="T441" s="539">
        <f t="shared" si="42"/>
        <v>247</v>
      </c>
      <c r="U441" s="540">
        <f t="shared" si="43"/>
        <v>1145</v>
      </c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</row>
    <row r="442" spans="1:33" s="251" customFormat="1" ht="18" customHeight="1">
      <c r="A442" s="282" t="s">
        <v>221</v>
      </c>
      <c r="B442" s="541">
        <v>1724</v>
      </c>
      <c r="C442" s="531">
        <v>1435</v>
      </c>
      <c r="D442" s="532">
        <f t="shared" si="40"/>
        <v>3159</v>
      </c>
      <c r="E442" s="533">
        <v>198</v>
      </c>
      <c r="F442" s="533">
        <v>577</v>
      </c>
      <c r="G442" s="533">
        <v>26</v>
      </c>
      <c r="H442" s="533">
        <v>0</v>
      </c>
      <c r="I442" s="533">
        <v>128</v>
      </c>
      <c r="J442" s="533">
        <v>1</v>
      </c>
      <c r="K442" s="533">
        <v>0</v>
      </c>
      <c r="L442" s="533">
        <v>0</v>
      </c>
      <c r="M442" s="533">
        <f t="shared" si="44"/>
        <v>930</v>
      </c>
      <c r="N442" s="533">
        <v>46</v>
      </c>
      <c r="O442" s="534">
        <f t="shared" si="45"/>
        <v>976</v>
      </c>
      <c r="P442" s="562">
        <v>224</v>
      </c>
      <c r="Q442" s="562">
        <v>512</v>
      </c>
      <c r="R442" s="537">
        <f t="shared" si="46"/>
        <v>736</v>
      </c>
      <c r="S442" s="564">
        <f t="shared" si="41"/>
        <v>570</v>
      </c>
      <c r="T442" s="539">
        <f t="shared" si="42"/>
        <v>877</v>
      </c>
      <c r="U442" s="540">
        <f t="shared" si="43"/>
        <v>1447</v>
      </c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</row>
    <row r="443" spans="1:33" s="251" customFormat="1" ht="18" customHeight="1">
      <c r="A443" s="282" t="s">
        <v>251</v>
      </c>
      <c r="B443" s="541">
        <v>1436</v>
      </c>
      <c r="C443" s="531">
        <v>1232</v>
      </c>
      <c r="D443" s="532">
        <f t="shared" si="40"/>
        <v>2668</v>
      </c>
      <c r="E443" s="533">
        <v>824</v>
      </c>
      <c r="F443" s="533">
        <v>80</v>
      </c>
      <c r="G443" s="533">
        <v>9</v>
      </c>
      <c r="H443" s="533">
        <v>0</v>
      </c>
      <c r="I443" s="533">
        <v>27</v>
      </c>
      <c r="J443" s="533">
        <v>0</v>
      </c>
      <c r="K443" s="533">
        <v>0</v>
      </c>
      <c r="L443" s="533">
        <v>0</v>
      </c>
      <c r="M443" s="533">
        <f t="shared" si="44"/>
        <v>940</v>
      </c>
      <c r="N443" s="533">
        <v>21</v>
      </c>
      <c r="O443" s="534">
        <f t="shared" si="45"/>
        <v>961</v>
      </c>
      <c r="P443" s="562">
        <v>3</v>
      </c>
      <c r="Q443" s="536">
        <v>3</v>
      </c>
      <c r="R443" s="537">
        <f t="shared" si="46"/>
        <v>6</v>
      </c>
      <c r="S443" s="564">
        <f t="shared" si="41"/>
        <v>493</v>
      </c>
      <c r="T443" s="539">
        <f t="shared" si="42"/>
        <v>1208</v>
      </c>
      <c r="U443" s="540">
        <f t="shared" si="43"/>
        <v>1701</v>
      </c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</row>
    <row r="444" spans="1:33" s="251" customFormat="1" ht="18" customHeight="1">
      <c r="A444" s="282" t="s">
        <v>263</v>
      </c>
      <c r="B444" s="541">
        <v>1148</v>
      </c>
      <c r="C444" s="531">
        <v>898</v>
      </c>
      <c r="D444" s="532">
        <f t="shared" si="40"/>
        <v>2046</v>
      </c>
      <c r="E444" s="533">
        <v>115</v>
      </c>
      <c r="F444" s="533">
        <v>233</v>
      </c>
      <c r="G444" s="533">
        <v>25</v>
      </c>
      <c r="H444" s="533">
        <v>0</v>
      </c>
      <c r="I444" s="533">
        <v>134</v>
      </c>
      <c r="J444" s="533">
        <v>2</v>
      </c>
      <c r="K444" s="533">
        <v>0</v>
      </c>
      <c r="L444" s="533">
        <v>0</v>
      </c>
      <c r="M444" s="533">
        <f t="shared" si="44"/>
        <v>509</v>
      </c>
      <c r="N444" s="533">
        <v>8</v>
      </c>
      <c r="O444" s="534">
        <f t="shared" si="45"/>
        <v>517</v>
      </c>
      <c r="P444" s="562">
        <v>3</v>
      </c>
      <c r="Q444" s="536">
        <v>118</v>
      </c>
      <c r="R444" s="537">
        <f t="shared" si="46"/>
        <v>121</v>
      </c>
      <c r="S444" s="564">
        <f t="shared" si="41"/>
        <v>636</v>
      </c>
      <c r="T444" s="539">
        <f t="shared" si="42"/>
        <v>772</v>
      </c>
      <c r="U444" s="540">
        <f t="shared" si="43"/>
        <v>1408</v>
      </c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</row>
    <row r="445" spans="1:33" s="251" customFormat="1" ht="18" customHeight="1">
      <c r="A445" s="282" t="s">
        <v>298</v>
      </c>
      <c r="B445" s="541">
        <v>1010</v>
      </c>
      <c r="C445" s="531">
        <v>855</v>
      </c>
      <c r="D445" s="532">
        <f t="shared" si="40"/>
        <v>1865</v>
      </c>
      <c r="E445" s="533">
        <v>121</v>
      </c>
      <c r="F445" s="533">
        <v>129</v>
      </c>
      <c r="G445" s="533">
        <v>61</v>
      </c>
      <c r="H445" s="533">
        <v>0</v>
      </c>
      <c r="I445" s="533">
        <v>114</v>
      </c>
      <c r="J445" s="533">
        <v>1</v>
      </c>
      <c r="K445" s="533">
        <v>0</v>
      </c>
      <c r="L445" s="533">
        <v>1</v>
      </c>
      <c r="M445" s="533">
        <f t="shared" si="44"/>
        <v>427</v>
      </c>
      <c r="N445" s="533">
        <v>11</v>
      </c>
      <c r="O445" s="534">
        <f t="shared" si="45"/>
        <v>438</v>
      </c>
      <c r="P445" s="562">
        <v>0</v>
      </c>
      <c r="Q445" s="536">
        <v>0</v>
      </c>
      <c r="R445" s="537">
        <f t="shared" si="46"/>
        <v>0</v>
      </c>
      <c r="S445" s="564">
        <f t="shared" si="41"/>
        <v>583</v>
      </c>
      <c r="T445" s="539">
        <f t="shared" si="42"/>
        <v>844</v>
      </c>
      <c r="U445" s="540">
        <f t="shared" si="43"/>
        <v>1427</v>
      </c>
      <c r="V445" s="252"/>
      <c r="W445" s="252"/>
      <c r="X445" s="252"/>
      <c r="Y445" s="252"/>
      <c r="Z445" s="252"/>
      <c r="AA445" s="252"/>
      <c r="AB445" s="252"/>
      <c r="AC445" s="252"/>
      <c r="AD445" s="252"/>
      <c r="AE445" s="252"/>
      <c r="AF445" s="252"/>
      <c r="AG445" s="252"/>
    </row>
    <row r="446" spans="1:33" s="251" customFormat="1" ht="18" customHeight="1">
      <c r="A446" s="282" t="s">
        <v>217</v>
      </c>
      <c r="B446" s="541">
        <v>1298</v>
      </c>
      <c r="C446" s="531">
        <v>917</v>
      </c>
      <c r="D446" s="532">
        <f t="shared" si="40"/>
        <v>2215</v>
      </c>
      <c r="E446" s="533">
        <v>130</v>
      </c>
      <c r="F446" s="533">
        <v>306</v>
      </c>
      <c r="G446" s="533">
        <v>78</v>
      </c>
      <c r="H446" s="533">
        <v>0</v>
      </c>
      <c r="I446" s="533">
        <v>112</v>
      </c>
      <c r="J446" s="533">
        <v>1</v>
      </c>
      <c r="K446" s="533">
        <v>0</v>
      </c>
      <c r="L446" s="533">
        <v>0</v>
      </c>
      <c r="M446" s="533">
        <f>SUM(E446:L446)</f>
        <v>627</v>
      </c>
      <c r="N446" s="533">
        <v>66</v>
      </c>
      <c r="O446" s="534">
        <f>SUM(M446:N446)</f>
        <v>693</v>
      </c>
      <c r="P446" s="562">
        <v>1</v>
      </c>
      <c r="Q446" s="536">
        <v>140</v>
      </c>
      <c r="R446" s="537">
        <f>SUM(P446:Q446)</f>
        <v>141</v>
      </c>
      <c r="S446" s="564">
        <f t="shared" si="41"/>
        <v>670</v>
      </c>
      <c r="T446" s="539">
        <f t="shared" si="42"/>
        <v>711</v>
      </c>
      <c r="U446" s="540">
        <f t="shared" si="43"/>
        <v>1381</v>
      </c>
      <c r="V446" s="252"/>
      <c r="W446" s="252"/>
      <c r="X446" s="252"/>
      <c r="Y446" s="252"/>
      <c r="Z446" s="252"/>
      <c r="AA446" s="252"/>
      <c r="AB446" s="252"/>
      <c r="AC446" s="252"/>
      <c r="AD446" s="252"/>
      <c r="AE446" s="252"/>
      <c r="AF446" s="252"/>
      <c r="AG446" s="252"/>
    </row>
    <row r="447" spans="1:33" s="251" customFormat="1" ht="18" customHeight="1">
      <c r="A447" s="282" t="s">
        <v>250</v>
      </c>
      <c r="B447" s="541">
        <v>1062</v>
      </c>
      <c r="C447" s="531">
        <v>1769</v>
      </c>
      <c r="D447" s="532">
        <f t="shared" si="40"/>
        <v>2831</v>
      </c>
      <c r="E447" s="565">
        <v>149</v>
      </c>
      <c r="F447" s="533">
        <v>331</v>
      </c>
      <c r="G447" s="533">
        <v>60</v>
      </c>
      <c r="H447" s="533">
        <v>0</v>
      </c>
      <c r="I447" s="533">
        <v>34</v>
      </c>
      <c r="J447" s="533">
        <v>0</v>
      </c>
      <c r="K447" s="533">
        <v>0</v>
      </c>
      <c r="L447" s="533">
        <v>0</v>
      </c>
      <c r="M447" s="533">
        <f t="shared" si="44"/>
        <v>574</v>
      </c>
      <c r="N447" s="533">
        <v>7</v>
      </c>
      <c r="O447" s="534">
        <f t="shared" si="45"/>
        <v>581</v>
      </c>
      <c r="P447" s="562">
        <v>4</v>
      </c>
      <c r="Q447" s="536">
        <v>734</v>
      </c>
      <c r="R447" s="537">
        <f t="shared" si="46"/>
        <v>738</v>
      </c>
      <c r="S447" s="564">
        <f t="shared" si="41"/>
        <v>484</v>
      </c>
      <c r="T447" s="539">
        <f t="shared" si="42"/>
        <v>1028</v>
      </c>
      <c r="U447" s="540">
        <f t="shared" si="43"/>
        <v>1512</v>
      </c>
      <c r="V447" s="252"/>
      <c r="W447" s="252"/>
      <c r="X447" s="252"/>
      <c r="Y447" s="252"/>
      <c r="Z447" s="252"/>
      <c r="AA447" s="252"/>
      <c r="AB447" s="252"/>
      <c r="AC447" s="252"/>
      <c r="AD447" s="252"/>
      <c r="AE447" s="252"/>
      <c r="AF447" s="252"/>
      <c r="AG447" s="252"/>
    </row>
    <row r="448" spans="1:33" s="251" customFormat="1" ht="18" customHeight="1">
      <c r="A448" s="282" t="s">
        <v>333</v>
      </c>
      <c r="B448" s="541">
        <v>1139</v>
      </c>
      <c r="C448" s="531">
        <v>1948</v>
      </c>
      <c r="D448" s="532">
        <f t="shared" si="40"/>
        <v>3087</v>
      </c>
      <c r="E448" s="565">
        <v>159</v>
      </c>
      <c r="F448" s="533">
        <v>223</v>
      </c>
      <c r="G448" s="533">
        <v>58</v>
      </c>
      <c r="H448" s="533">
        <v>0</v>
      </c>
      <c r="I448" s="533">
        <v>48</v>
      </c>
      <c r="J448" s="533">
        <v>0</v>
      </c>
      <c r="K448" s="533">
        <v>0</v>
      </c>
      <c r="L448" s="533">
        <v>0</v>
      </c>
      <c r="M448" s="533">
        <f t="shared" si="44"/>
        <v>488</v>
      </c>
      <c r="N448" s="533">
        <v>122</v>
      </c>
      <c r="O448" s="534">
        <f t="shared" si="45"/>
        <v>610</v>
      </c>
      <c r="P448" s="562">
        <v>149</v>
      </c>
      <c r="Q448" s="536">
        <v>722</v>
      </c>
      <c r="R448" s="537">
        <f t="shared" si="46"/>
        <v>871</v>
      </c>
      <c r="S448" s="564">
        <f t="shared" si="41"/>
        <v>502</v>
      </c>
      <c r="T448" s="539">
        <f t="shared" si="42"/>
        <v>1104</v>
      </c>
      <c r="U448" s="540">
        <f t="shared" si="43"/>
        <v>1606</v>
      </c>
      <c r="V448" s="252"/>
      <c r="W448" s="252"/>
      <c r="X448" s="252"/>
      <c r="Y448" s="252"/>
      <c r="Z448" s="252"/>
      <c r="AA448" s="252"/>
      <c r="AB448" s="252"/>
      <c r="AC448" s="252"/>
      <c r="AD448" s="252"/>
      <c r="AE448" s="252"/>
      <c r="AF448" s="252"/>
      <c r="AG448" s="252"/>
    </row>
    <row r="449" spans="1:33" s="251" customFormat="1" ht="18" customHeight="1">
      <c r="A449" s="282" t="s">
        <v>334</v>
      </c>
      <c r="B449" s="541">
        <v>193</v>
      </c>
      <c r="C449" s="531">
        <v>0</v>
      </c>
      <c r="D449" s="532">
        <f t="shared" si="40"/>
        <v>193</v>
      </c>
      <c r="E449" s="565">
        <v>7</v>
      </c>
      <c r="F449" s="533">
        <v>65</v>
      </c>
      <c r="G449" s="533">
        <v>8</v>
      </c>
      <c r="H449" s="533">
        <v>0</v>
      </c>
      <c r="I449" s="533">
        <v>1</v>
      </c>
      <c r="J449" s="533">
        <v>0</v>
      </c>
      <c r="K449" s="533">
        <v>0</v>
      </c>
      <c r="L449" s="533">
        <v>0</v>
      </c>
      <c r="M449" s="533">
        <f t="shared" si="44"/>
        <v>81</v>
      </c>
      <c r="N449" s="533">
        <v>0</v>
      </c>
      <c r="O449" s="534">
        <f t="shared" si="45"/>
        <v>81</v>
      </c>
      <c r="P449" s="562">
        <v>0</v>
      </c>
      <c r="Q449" s="536">
        <v>0</v>
      </c>
      <c r="R449" s="537">
        <f t="shared" si="46"/>
        <v>0</v>
      </c>
      <c r="S449" s="564">
        <f t="shared" si="41"/>
        <v>112</v>
      </c>
      <c r="T449" s="539">
        <f t="shared" si="42"/>
        <v>0</v>
      </c>
      <c r="U449" s="540">
        <f t="shared" si="43"/>
        <v>112</v>
      </c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</row>
    <row r="450" spans="1:33" s="251" customFormat="1" ht="18" customHeight="1">
      <c r="A450" s="282" t="s">
        <v>252</v>
      </c>
      <c r="B450" s="541">
        <v>1382</v>
      </c>
      <c r="C450" s="531">
        <v>1357</v>
      </c>
      <c r="D450" s="532">
        <f t="shared" si="40"/>
        <v>2739</v>
      </c>
      <c r="E450" s="565">
        <v>138</v>
      </c>
      <c r="F450" s="533">
        <v>224</v>
      </c>
      <c r="G450" s="533">
        <v>22</v>
      </c>
      <c r="H450" s="533">
        <v>0</v>
      </c>
      <c r="I450" s="533">
        <v>54</v>
      </c>
      <c r="J450" s="533">
        <v>8</v>
      </c>
      <c r="K450" s="533">
        <v>2</v>
      </c>
      <c r="L450" s="533">
        <v>1</v>
      </c>
      <c r="M450" s="533">
        <f t="shared" si="44"/>
        <v>449</v>
      </c>
      <c r="N450" s="533">
        <v>168</v>
      </c>
      <c r="O450" s="534">
        <f t="shared" si="45"/>
        <v>617</v>
      </c>
      <c r="P450" s="562">
        <v>5</v>
      </c>
      <c r="Q450" s="536">
        <v>3</v>
      </c>
      <c r="R450" s="537">
        <f t="shared" si="46"/>
        <v>8</v>
      </c>
      <c r="S450" s="564">
        <f t="shared" si="41"/>
        <v>928</v>
      </c>
      <c r="T450" s="539">
        <f t="shared" si="42"/>
        <v>1186</v>
      </c>
      <c r="U450" s="540">
        <f t="shared" si="43"/>
        <v>2114</v>
      </c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</row>
    <row r="451" spans="1:33" s="251" customFormat="1" ht="18" customHeight="1">
      <c r="A451" s="282" t="s">
        <v>283</v>
      </c>
      <c r="B451" s="541">
        <v>878</v>
      </c>
      <c r="C451" s="531">
        <v>914</v>
      </c>
      <c r="D451" s="532">
        <f t="shared" si="40"/>
        <v>1792</v>
      </c>
      <c r="E451" s="565">
        <v>145</v>
      </c>
      <c r="F451" s="533">
        <v>305</v>
      </c>
      <c r="G451" s="533">
        <v>43</v>
      </c>
      <c r="H451" s="533">
        <v>0</v>
      </c>
      <c r="I451" s="533">
        <v>31</v>
      </c>
      <c r="J451" s="533">
        <v>0</v>
      </c>
      <c r="K451" s="533">
        <v>0</v>
      </c>
      <c r="L451" s="533">
        <v>0</v>
      </c>
      <c r="M451" s="533">
        <f t="shared" si="44"/>
        <v>524</v>
      </c>
      <c r="N451" s="533">
        <v>89</v>
      </c>
      <c r="O451" s="534">
        <f t="shared" si="45"/>
        <v>613</v>
      </c>
      <c r="P451" s="562">
        <v>0</v>
      </c>
      <c r="Q451" s="536">
        <v>1</v>
      </c>
      <c r="R451" s="537">
        <f t="shared" si="46"/>
        <v>1</v>
      </c>
      <c r="S451" s="564">
        <f t="shared" si="41"/>
        <v>354</v>
      </c>
      <c r="T451" s="539">
        <f t="shared" si="42"/>
        <v>824</v>
      </c>
      <c r="U451" s="540">
        <f t="shared" si="43"/>
        <v>1178</v>
      </c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</row>
    <row r="452" spans="1:33" s="251" customFormat="1" ht="18" customHeight="1">
      <c r="A452" s="282" t="s">
        <v>246</v>
      </c>
      <c r="B452" s="541">
        <v>762</v>
      </c>
      <c r="C452" s="531">
        <v>518</v>
      </c>
      <c r="D452" s="532">
        <f t="shared" si="40"/>
        <v>1280</v>
      </c>
      <c r="E452" s="566">
        <v>130</v>
      </c>
      <c r="F452" s="566">
        <v>70</v>
      </c>
      <c r="G452" s="566">
        <v>38</v>
      </c>
      <c r="H452" s="566">
        <v>0</v>
      </c>
      <c r="I452" s="566">
        <v>21</v>
      </c>
      <c r="J452" s="566">
        <v>2</v>
      </c>
      <c r="K452" s="566">
        <v>0</v>
      </c>
      <c r="L452" s="566">
        <v>1</v>
      </c>
      <c r="M452" s="533">
        <f t="shared" si="44"/>
        <v>262</v>
      </c>
      <c r="N452" s="533">
        <v>14</v>
      </c>
      <c r="O452" s="534">
        <f t="shared" si="45"/>
        <v>276</v>
      </c>
      <c r="P452" s="562">
        <v>6</v>
      </c>
      <c r="Q452" s="536">
        <v>314</v>
      </c>
      <c r="R452" s="537">
        <f t="shared" si="46"/>
        <v>320</v>
      </c>
      <c r="S452" s="564">
        <f t="shared" si="41"/>
        <v>494</v>
      </c>
      <c r="T452" s="539">
        <f t="shared" si="42"/>
        <v>190</v>
      </c>
      <c r="U452" s="540">
        <f t="shared" si="43"/>
        <v>684</v>
      </c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</row>
    <row r="453" spans="1:33" s="251" customFormat="1" ht="18" customHeight="1">
      <c r="A453" s="282" t="s">
        <v>214</v>
      </c>
      <c r="B453" s="541">
        <v>773</v>
      </c>
      <c r="C453" s="531">
        <v>895</v>
      </c>
      <c r="D453" s="532">
        <f t="shared" si="40"/>
        <v>1668</v>
      </c>
      <c r="E453" s="533">
        <v>139</v>
      </c>
      <c r="F453" s="533">
        <v>103</v>
      </c>
      <c r="G453" s="533">
        <v>31</v>
      </c>
      <c r="H453" s="533">
        <v>0</v>
      </c>
      <c r="I453" s="533">
        <v>30</v>
      </c>
      <c r="J453" s="533">
        <v>0</v>
      </c>
      <c r="K453" s="533">
        <v>0</v>
      </c>
      <c r="L453" s="533">
        <v>0</v>
      </c>
      <c r="M453" s="533">
        <f t="shared" si="44"/>
        <v>303</v>
      </c>
      <c r="N453" s="533">
        <v>3</v>
      </c>
      <c r="O453" s="534">
        <f t="shared" si="45"/>
        <v>306</v>
      </c>
      <c r="P453" s="562">
        <v>5</v>
      </c>
      <c r="Q453" s="536">
        <v>39</v>
      </c>
      <c r="R453" s="537">
        <f t="shared" si="46"/>
        <v>44</v>
      </c>
      <c r="S453" s="564">
        <f t="shared" si="41"/>
        <v>465</v>
      </c>
      <c r="T453" s="539">
        <f t="shared" si="42"/>
        <v>853</v>
      </c>
      <c r="U453" s="540">
        <f t="shared" si="43"/>
        <v>1318</v>
      </c>
      <c r="V453" s="252"/>
      <c r="W453" s="252"/>
      <c r="X453" s="252"/>
      <c r="Y453" s="252"/>
      <c r="Z453" s="252"/>
      <c r="AA453" s="252"/>
      <c r="AB453" s="252"/>
      <c r="AC453" s="252"/>
      <c r="AD453" s="252"/>
      <c r="AE453" s="252"/>
      <c r="AF453" s="252"/>
      <c r="AG453" s="252"/>
    </row>
    <row r="454" spans="1:33" s="251" customFormat="1" ht="18" customHeight="1">
      <c r="A454" s="282" t="s">
        <v>253</v>
      </c>
      <c r="B454" s="567">
        <v>729</v>
      </c>
      <c r="C454" s="568">
        <v>1170</v>
      </c>
      <c r="D454" s="532">
        <f t="shared" si="40"/>
        <v>1899</v>
      </c>
      <c r="E454" s="565">
        <v>67</v>
      </c>
      <c r="F454" s="533">
        <v>195</v>
      </c>
      <c r="G454" s="533">
        <v>13</v>
      </c>
      <c r="H454" s="533">
        <v>0</v>
      </c>
      <c r="I454" s="533">
        <v>101</v>
      </c>
      <c r="J454" s="533">
        <v>0</v>
      </c>
      <c r="K454" s="533">
        <v>0</v>
      </c>
      <c r="L454" s="533">
        <v>0</v>
      </c>
      <c r="M454" s="533">
        <f t="shared" si="44"/>
        <v>376</v>
      </c>
      <c r="N454" s="533">
        <v>23</v>
      </c>
      <c r="O454" s="534">
        <f t="shared" si="45"/>
        <v>399</v>
      </c>
      <c r="P454" s="562">
        <v>0</v>
      </c>
      <c r="Q454" s="536">
        <v>1</v>
      </c>
      <c r="R454" s="537">
        <f t="shared" si="46"/>
        <v>1</v>
      </c>
      <c r="S454" s="564">
        <f t="shared" si="41"/>
        <v>353</v>
      </c>
      <c r="T454" s="539">
        <f t="shared" si="42"/>
        <v>1146</v>
      </c>
      <c r="U454" s="540">
        <f t="shared" si="43"/>
        <v>1499</v>
      </c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</row>
    <row r="455" spans="1:33" s="251" customFormat="1" ht="18" customHeight="1" hidden="1">
      <c r="A455" s="598" t="s">
        <v>275</v>
      </c>
      <c r="B455" s="599">
        <v>112</v>
      </c>
      <c r="C455" s="600">
        <v>5</v>
      </c>
      <c r="D455" s="601">
        <f t="shared" si="40"/>
        <v>117</v>
      </c>
      <c r="E455" s="599">
        <v>19</v>
      </c>
      <c r="F455" s="600">
        <v>104</v>
      </c>
      <c r="G455" s="600">
        <v>6</v>
      </c>
      <c r="H455" s="600">
        <v>0</v>
      </c>
      <c r="I455" s="600">
        <v>2</v>
      </c>
      <c r="J455" s="600">
        <v>0</v>
      </c>
      <c r="K455" s="600">
        <v>0</v>
      </c>
      <c r="L455" s="600">
        <v>0</v>
      </c>
      <c r="M455" s="600">
        <f t="shared" si="44"/>
        <v>131</v>
      </c>
      <c r="N455" s="600">
        <v>0</v>
      </c>
      <c r="O455" s="601">
        <f t="shared" si="45"/>
        <v>131</v>
      </c>
      <c r="P455" s="562">
        <v>0</v>
      </c>
      <c r="Q455" s="536">
        <v>0</v>
      </c>
      <c r="R455" s="537">
        <f t="shared" si="46"/>
        <v>0</v>
      </c>
      <c r="S455" s="564">
        <f t="shared" si="41"/>
        <v>-19</v>
      </c>
      <c r="T455" s="539">
        <f t="shared" si="42"/>
        <v>5</v>
      </c>
      <c r="U455" s="540">
        <f t="shared" si="43"/>
        <v>-14</v>
      </c>
      <c r="V455" s="252"/>
      <c r="W455" s="252"/>
      <c r="X455" s="252"/>
      <c r="Y455" s="252"/>
      <c r="Z455" s="252"/>
      <c r="AA455" s="252"/>
      <c r="AB455" s="252"/>
      <c r="AC455" s="252"/>
      <c r="AD455" s="252"/>
      <c r="AE455" s="252"/>
      <c r="AF455" s="252"/>
      <c r="AG455" s="252"/>
    </row>
    <row r="456" spans="1:33" s="251" customFormat="1" ht="18" customHeight="1">
      <c r="A456" s="282" t="s">
        <v>215</v>
      </c>
      <c r="B456" s="541">
        <v>654</v>
      </c>
      <c r="C456" s="531">
        <v>1978</v>
      </c>
      <c r="D456" s="532">
        <f t="shared" si="40"/>
        <v>2632</v>
      </c>
      <c r="E456" s="569">
        <v>39</v>
      </c>
      <c r="F456" s="566">
        <v>446</v>
      </c>
      <c r="G456" s="566">
        <v>27</v>
      </c>
      <c r="H456" s="566">
        <v>0</v>
      </c>
      <c r="I456" s="566">
        <v>8</v>
      </c>
      <c r="J456" s="566">
        <v>0</v>
      </c>
      <c r="K456" s="566">
        <v>0</v>
      </c>
      <c r="L456" s="566">
        <v>0</v>
      </c>
      <c r="M456" s="533">
        <f t="shared" si="44"/>
        <v>520</v>
      </c>
      <c r="N456" s="533">
        <v>32</v>
      </c>
      <c r="O456" s="534">
        <f t="shared" si="45"/>
        <v>552</v>
      </c>
      <c r="P456" s="562">
        <v>37</v>
      </c>
      <c r="Q456" s="536">
        <v>0</v>
      </c>
      <c r="R456" s="537">
        <f t="shared" si="46"/>
        <v>37</v>
      </c>
      <c r="S456" s="564">
        <f t="shared" si="41"/>
        <v>97</v>
      </c>
      <c r="T456" s="539">
        <f t="shared" si="42"/>
        <v>1946</v>
      </c>
      <c r="U456" s="540">
        <f t="shared" si="43"/>
        <v>2043</v>
      </c>
      <c r="V456" s="252"/>
      <c r="W456" s="252"/>
      <c r="X456" s="252"/>
      <c r="Y456" s="252"/>
      <c r="Z456" s="252"/>
      <c r="AA456" s="252"/>
      <c r="AB456" s="252"/>
      <c r="AC456" s="252"/>
      <c r="AD456" s="252"/>
      <c r="AE456" s="252"/>
      <c r="AF456" s="252"/>
      <c r="AG456" s="252"/>
    </row>
    <row r="457" spans="1:33" s="251" customFormat="1" ht="18" customHeight="1">
      <c r="A457" s="282" t="s">
        <v>249</v>
      </c>
      <c r="B457" s="541">
        <v>401</v>
      </c>
      <c r="C457" s="568">
        <v>423</v>
      </c>
      <c r="D457" s="532">
        <f t="shared" si="40"/>
        <v>824</v>
      </c>
      <c r="E457" s="533">
        <v>41</v>
      </c>
      <c r="F457" s="533">
        <v>55</v>
      </c>
      <c r="G457" s="533">
        <v>35</v>
      </c>
      <c r="H457" s="533">
        <v>0</v>
      </c>
      <c r="I457" s="533">
        <v>29</v>
      </c>
      <c r="J457" s="533">
        <v>0</v>
      </c>
      <c r="K457" s="533">
        <v>0</v>
      </c>
      <c r="L457" s="533">
        <v>0</v>
      </c>
      <c r="M457" s="533">
        <f t="shared" si="44"/>
        <v>160</v>
      </c>
      <c r="N457" s="533">
        <v>18</v>
      </c>
      <c r="O457" s="534">
        <f t="shared" si="45"/>
        <v>178</v>
      </c>
      <c r="P457" s="562">
        <v>4</v>
      </c>
      <c r="Q457" s="536">
        <v>1</v>
      </c>
      <c r="R457" s="537">
        <f t="shared" si="46"/>
        <v>5</v>
      </c>
      <c r="S457" s="564">
        <f t="shared" si="41"/>
        <v>237</v>
      </c>
      <c r="T457" s="539">
        <f t="shared" si="42"/>
        <v>404</v>
      </c>
      <c r="U457" s="540">
        <f t="shared" si="43"/>
        <v>641</v>
      </c>
      <c r="V457" s="252"/>
      <c r="W457" s="252"/>
      <c r="X457" s="252"/>
      <c r="Y457" s="252"/>
      <c r="Z457" s="252"/>
      <c r="AA457" s="252"/>
      <c r="AB457" s="252"/>
      <c r="AC457" s="252"/>
      <c r="AD457" s="252"/>
      <c r="AE457" s="252"/>
      <c r="AF457" s="252"/>
      <c r="AG457" s="252"/>
    </row>
    <row r="458" spans="1:33" s="251" customFormat="1" ht="18" customHeight="1">
      <c r="A458" s="282" t="s">
        <v>269</v>
      </c>
      <c r="B458" s="541">
        <v>731</v>
      </c>
      <c r="C458" s="531">
        <v>550</v>
      </c>
      <c r="D458" s="532">
        <f t="shared" si="40"/>
        <v>1281</v>
      </c>
      <c r="E458" s="565">
        <v>84</v>
      </c>
      <c r="F458" s="533">
        <v>172</v>
      </c>
      <c r="G458" s="533">
        <v>9</v>
      </c>
      <c r="H458" s="533">
        <v>0</v>
      </c>
      <c r="I458" s="533">
        <v>61</v>
      </c>
      <c r="J458" s="533">
        <v>2</v>
      </c>
      <c r="K458" s="533">
        <v>0</v>
      </c>
      <c r="L458" s="533">
        <v>1</v>
      </c>
      <c r="M458" s="533">
        <f t="shared" si="44"/>
        <v>329</v>
      </c>
      <c r="N458" s="533">
        <v>3</v>
      </c>
      <c r="O458" s="534">
        <f t="shared" si="45"/>
        <v>332</v>
      </c>
      <c r="P458" s="562">
        <v>0</v>
      </c>
      <c r="Q458" s="536">
        <v>7</v>
      </c>
      <c r="R458" s="537">
        <f t="shared" si="46"/>
        <v>7</v>
      </c>
      <c r="S458" s="564">
        <f t="shared" si="41"/>
        <v>402</v>
      </c>
      <c r="T458" s="539">
        <f t="shared" si="42"/>
        <v>540</v>
      </c>
      <c r="U458" s="540">
        <f t="shared" si="43"/>
        <v>942</v>
      </c>
      <c r="V458" s="252"/>
      <c r="W458" s="252"/>
      <c r="X458" s="252"/>
      <c r="Y458" s="252"/>
      <c r="Z458" s="252"/>
      <c r="AA458" s="252"/>
      <c r="AB458" s="252"/>
      <c r="AC458" s="252"/>
      <c r="AD458" s="252"/>
      <c r="AE458" s="252"/>
      <c r="AF458" s="252"/>
      <c r="AG458" s="252"/>
    </row>
    <row r="459" spans="1:33" s="251" customFormat="1" ht="18" customHeight="1">
      <c r="A459" s="282" t="s">
        <v>222</v>
      </c>
      <c r="B459" s="541">
        <v>587</v>
      </c>
      <c r="C459" s="531">
        <v>941</v>
      </c>
      <c r="D459" s="532">
        <f t="shared" si="40"/>
        <v>1528</v>
      </c>
      <c r="E459" s="565">
        <v>123</v>
      </c>
      <c r="F459" s="533">
        <v>112</v>
      </c>
      <c r="G459" s="533">
        <v>178</v>
      </c>
      <c r="H459" s="533">
        <v>0</v>
      </c>
      <c r="I459" s="533">
        <v>8</v>
      </c>
      <c r="J459" s="533">
        <v>3</v>
      </c>
      <c r="K459" s="533">
        <v>0</v>
      </c>
      <c r="L459" s="533">
        <v>0</v>
      </c>
      <c r="M459" s="533">
        <f t="shared" si="44"/>
        <v>424</v>
      </c>
      <c r="N459" s="533">
        <v>82</v>
      </c>
      <c r="O459" s="534">
        <f t="shared" si="45"/>
        <v>506</v>
      </c>
      <c r="P459" s="562">
        <v>3</v>
      </c>
      <c r="Q459" s="536">
        <v>318</v>
      </c>
      <c r="R459" s="537">
        <f t="shared" si="46"/>
        <v>321</v>
      </c>
      <c r="S459" s="564">
        <f t="shared" si="41"/>
        <v>160</v>
      </c>
      <c r="T459" s="539">
        <f t="shared" si="42"/>
        <v>541</v>
      </c>
      <c r="U459" s="540">
        <f t="shared" si="43"/>
        <v>701</v>
      </c>
      <c r="V459" s="252"/>
      <c r="W459" s="252"/>
      <c r="X459" s="252"/>
      <c r="Y459" s="252"/>
      <c r="Z459" s="252"/>
      <c r="AA459" s="252"/>
      <c r="AB459" s="252"/>
      <c r="AC459" s="252"/>
      <c r="AD459" s="252"/>
      <c r="AE459" s="252"/>
      <c r="AF459" s="252"/>
      <c r="AG459" s="252"/>
    </row>
    <row r="460" spans="1:33" s="251" customFormat="1" ht="18" customHeight="1">
      <c r="A460" s="282" t="s">
        <v>218</v>
      </c>
      <c r="B460" s="541">
        <v>1249</v>
      </c>
      <c r="C460" s="531">
        <v>705</v>
      </c>
      <c r="D460" s="532">
        <f t="shared" si="40"/>
        <v>1954</v>
      </c>
      <c r="E460" s="569">
        <v>173</v>
      </c>
      <c r="F460" s="566">
        <v>183</v>
      </c>
      <c r="G460" s="566">
        <v>33</v>
      </c>
      <c r="H460" s="566">
        <v>0</v>
      </c>
      <c r="I460" s="566">
        <v>80</v>
      </c>
      <c r="J460" s="566">
        <v>0</v>
      </c>
      <c r="K460" s="566">
        <v>0</v>
      </c>
      <c r="L460" s="566">
        <v>0</v>
      </c>
      <c r="M460" s="533">
        <f t="shared" si="44"/>
        <v>469</v>
      </c>
      <c r="N460" s="533">
        <v>58</v>
      </c>
      <c r="O460" s="534">
        <f t="shared" si="45"/>
        <v>527</v>
      </c>
      <c r="P460" s="562">
        <v>19</v>
      </c>
      <c r="Q460" s="536">
        <v>144</v>
      </c>
      <c r="R460" s="537">
        <f t="shared" si="46"/>
        <v>163</v>
      </c>
      <c r="S460" s="564">
        <f t="shared" si="41"/>
        <v>761</v>
      </c>
      <c r="T460" s="539">
        <f t="shared" si="42"/>
        <v>503</v>
      </c>
      <c r="U460" s="540">
        <f t="shared" si="43"/>
        <v>1264</v>
      </c>
      <c r="V460" s="252"/>
      <c r="W460" s="252"/>
      <c r="X460" s="252"/>
      <c r="Y460" s="252"/>
      <c r="Z460" s="252"/>
      <c r="AA460" s="252"/>
      <c r="AB460" s="252"/>
      <c r="AC460" s="252"/>
      <c r="AD460" s="252"/>
      <c r="AE460" s="252"/>
      <c r="AF460" s="252"/>
      <c r="AG460" s="252"/>
    </row>
    <row r="461" spans="1:33" s="251" customFormat="1" ht="18" customHeight="1">
      <c r="A461" s="282" t="s">
        <v>278</v>
      </c>
      <c r="B461" s="541">
        <v>251</v>
      </c>
      <c r="C461" s="531">
        <v>229</v>
      </c>
      <c r="D461" s="532">
        <f t="shared" si="40"/>
        <v>480</v>
      </c>
      <c r="E461" s="565">
        <v>57</v>
      </c>
      <c r="F461" s="533">
        <v>85</v>
      </c>
      <c r="G461" s="533">
        <v>23</v>
      </c>
      <c r="H461" s="533">
        <v>0</v>
      </c>
      <c r="I461" s="533">
        <v>11</v>
      </c>
      <c r="J461" s="533">
        <v>0</v>
      </c>
      <c r="K461" s="533">
        <v>0</v>
      </c>
      <c r="L461" s="533">
        <v>0</v>
      </c>
      <c r="M461" s="533">
        <f t="shared" si="44"/>
        <v>176</v>
      </c>
      <c r="N461" s="533">
        <v>15</v>
      </c>
      <c r="O461" s="534">
        <f t="shared" si="45"/>
        <v>191</v>
      </c>
      <c r="P461" s="562">
        <v>0</v>
      </c>
      <c r="Q461" s="536">
        <v>0</v>
      </c>
      <c r="R461" s="537">
        <f t="shared" si="46"/>
        <v>0</v>
      </c>
      <c r="S461" s="564">
        <f t="shared" si="41"/>
        <v>75</v>
      </c>
      <c r="T461" s="539">
        <f t="shared" si="42"/>
        <v>214</v>
      </c>
      <c r="U461" s="540">
        <f t="shared" si="43"/>
        <v>289</v>
      </c>
      <c r="V461" s="252"/>
      <c r="W461" s="252"/>
      <c r="X461" s="252"/>
      <c r="Y461" s="252"/>
      <c r="Z461" s="252"/>
      <c r="AA461" s="252"/>
      <c r="AB461" s="252"/>
      <c r="AC461" s="252"/>
      <c r="AD461" s="252"/>
      <c r="AE461" s="252"/>
      <c r="AF461" s="252"/>
      <c r="AG461" s="252"/>
    </row>
    <row r="462" spans="1:33" s="251" customFormat="1" ht="18" customHeight="1">
      <c r="A462" s="282" t="s">
        <v>216</v>
      </c>
      <c r="B462" s="567">
        <v>760</v>
      </c>
      <c r="C462" s="568">
        <v>1876</v>
      </c>
      <c r="D462" s="532">
        <f t="shared" si="40"/>
        <v>2636</v>
      </c>
      <c r="E462" s="566">
        <v>91</v>
      </c>
      <c r="F462" s="566">
        <v>145</v>
      </c>
      <c r="G462" s="566">
        <v>108</v>
      </c>
      <c r="H462" s="566">
        <v>0</v>
      </c>
      <c r="I462" s="566">
        <v>31</v>
      </c>
      <c r="J462" s="566">
        <v>0</v>
      </c>
      <c r="K462" s="566">
        <v>0</v>
      </c>
      <c r="L462" s="566">
        <v>0</v>
      </c>
      <c r="M462" s="533">
        <f t="shared" si="44"/>
        <v>375</v>
      </c>
      <c r="N462" s="533">
        <v>10</v>
      </c>
      <c r="O462" s="534">
        <f t="shared" si="45"/>
        <v>385</v>
      </c>
      <c r="P462" s="562">
        <v>144</v>
      </c>
      <c r="Q462" s="536">
        <v>1</v>
      </c>
      <c r="R462" s="537">
        <f t="shared" si="46"/>
        <v>145</v>
      </c>
      <c r="S462" s="564">
        <f t="shared" si="41"/>
        <v>241</v>
      </c>
      <c r="T462" s="539">
        <f t="shared" si="42"/>
        <v>1865</v>
      </c>
      <c r="U462" s="540">
        <f t="shared" si="43"/>
        <v>2106</v>
      </c>
      <c r="V462" s="252"/>
      <c r="W462" s="252"/>
      <c r="X462" s="252"/>
      <c r="Y462" s="252"/>
      <c r="Z462" s="252"/>
      <c r="AA462" s="252"/>
      <c r="AB462" s="252"/>
      <c r="AC462" s="252"/>
      <c r="AD462" s="252"/>
      <c r="AE462" s="252"/>
      <c r="AF462" s="252"/>
      <c r="AG462" s="252"/>
    </row>
    <row r="463" spans="1:33" s="251" customFormat="1" ht="18" customHeight="1">
      <c r="A463" s="282" t="s">
        <v>279</v>
      </c>
      <c r="B463" s="541">
        <v>760</v>
      </c>
      <c r="C463" s="531">
        <v>637</v>
      </c>
      <c r="D463" s="532">
        <f t="shared" si="40"/>
        <v>1397</v>
      </c>
      <c r="E463" s="533">
        <v>58</v>
      </c>
      <c r="F463" s="533">
        <v>322</v>
      </c>
      <c r="G463" s="533">
        <v>27</v>
      </c>
      <c r="H463" s="533">
        <v>0</v>
      </c>
      <c r="I463" s="533">
        <v>18</v>
      </c>
      <c r="J463" s="533">
        <v>2</v>
      </c>
      <c r="K463" s="533">
        <v>0</v>
      </c>
      <c r="L463" s="533">
        <v>0</v>
      </c>
      <c r="M463" s="533">
        <f>SUM(E463:L463)</f>
        <v>427</v>
      </c>
      <c r="N463" s="533">
        <v>105</v>
      </c>
      <c r="O463" s="534">
        <f t="shared" si="45"/>
        <v>532</v>
      </c>
      <c r="P463" s="562">
        <v>0</v>
      </c>
      <c r="Q463" s="536">
        <v>0</v>
      </c>
      <c r="R463" s="537">
        <f t="shared" si="46"/>
        <v>0</v>
      </c>
      <c r="S463" s="564">
        <f t="shared" si="41"/>
        <v>333</v>
      </c>
      <c r="T463" s="539">
        <f t="shared" si="42"/>
        <v>532</v>
      </c>
      <c r="U463" s="540">
        <f t="shared" si="43"/>
        <v>865</v>
      </c>
      <c r="V463" s="252"/>
      <c r="W463" s="252"/>
      <c r="X463" s="252"/>
      <c r="Y463" s="252"/>
      <c r="Z463" s="252"/>
      <c r="AA463" s="252"/>
      <c r="AB463" s="252"/>
      <c r="AC463" s="252"/>
      <c r="AD463" s="252"/>
      <c r="AE463" s="252"/>
      <c r="AF463" s="252"/>
      <c r="AG463" s="252"/>
    </row>
    <row r="464" spans="1:33" s="251" customFormat="1" ht="18" customHeight="1">
      <c r="A464" s="282" t="s">
        <v>306</v>
      </c>
      <c r="B464" s="541">
        <v>548</v>
      </c>
      <c r="C464" s="531">
        <v>414</v>
      </c>
      <c r="D464" s="532">
        <f t="shared" si="40"/>
        <v>962</v>
      </c>
      <c r="E464" s="565">
        <v>107</v>
      </c>
      <c r="F464" s="533">
        <v>120</v>
      </c>
      <c r="G464" s="533">
        <v>21</v>
      </c>
      <c r="H464" s="533">
        <v>0</v>
      </c>
      <c r="I464" s="533">
        <v>46</v>
      </c>
      <c r="J464" s="533">
        <v>1</v>
      </c>
      <c r="K464" s="533">
        <v>0</v>
      </c>
      <c r="L464" s="533">
        <v>0</v>
      </c>
      <c r="M464" s="533">
        <f t="shared" si="44"/>
        <v>295</v>
      </c>
      <c r="N464" s="533">
        <v>55</v>
      </c>
      <c r="O464" s="534">
        <f t="shared" si="45"/>
        <v>350</v>
      </c>
      <c r="P464" s="562">
        <v>3</v>
      </c>
      <c r="Q464" s="536">
        <v>113</v>
      </c>
      <c r="R464" s="537">
        <f t="shared" si="46"/>
        <v>116</v>
      </c>
      <c r="S464" s="564">
        <f t="shared" si="41"/>
        <v>250</v>
      </c>
      <c r="T464" s="539">
        <f t="shared" si="42"/>
        <v>246</v>
      </c>
      <c r="U464" s="540">
        <f t="shared" si="43"/>
        <v>496</v>
      </c>
      <c r="V464" s="252"/>
      <c r="W464" s="252"/>
      <c r="X464" s="252"/>
      <c r="Y464" s="252"/>
      <c r="Z464" s="252"/>
      <c r="AA464" s="252"/>
      <c r="AB464" s="252"/>
      <c r="AC464" s="252"/>
      <c r="AD464" s="252"/>
      <c r="AE464" s="252"/>
      <c r="AF464" s="252"/>
      <c r="AG464" s="252"/>
    </row>
    <row r="465" spans="1:33" s="251" customFormat="1" ht="18" customHeight="1">
      <c r="A465" s="282" t="s">
        <v>272</v>
      </c>
      <c r="B465" s="541">
        <v>402</v>
      </c>
      <c r="C465" s="531">
        <v>508</v>
      </c>
      <c r="D465" s="532">
        <f t="shared" si="40"/>
        <v>910</v>
      </c>
      <c r="E465" s="565">
        <v>62</v>
      </c>
      <c r="F465" s="533">
        <v>80</v>
      </c>
      <c r="G465" s="533">
        <v>31</v>
      </c>
      <c r="H465" s="533">
        <v>0</v>
      </c>
      <c r="I465" s="533">
        <v>94</v>
      </c>
      <c r="J465" s="533">
        <v>2</v>
      </c>
      <c r="K465" s="533">
        <v>0</v>
      </c>
      <c r="L465" s="533">
        <v>0</v>
      </c>
      <c r="M465" s="533">
        <f t="shared" si="44"/>
        <v>269</v>
      </c>
      <c r="N465" s="533">
        <v>26</v>
      </c>
      <c r="O465" s="534">
        <f t="shared" si="45"/>
        <v>295</v>
      </c>
      <c r="P465" s="562">
        <v>0</v>
      </c>
      <c r="Q465" s="536">
        <v>45</v>
      </c>
      <c r="R465" s="537">
        <f t="shared" si="46"/>
        <v>45</v>
      </c>
      <c r="S465" s="564">
        <f t="shared" si="41"/>
        <v>133</v>
      </c>
      <c r="T465" s="539">
        <f t="shared" si="42"/>
        <v>437</v>
      </c>
      <c r="U465" s="540">
        <f t="shared" si="43"/>
        <v>570</v>
      </c>
      <c r="V465" s="252"/>
      <c r="W465" s="252"/>
      <c r="X465" s="252"/>
      <c r="Y465" s="252"/>
      <c r="Z465" s="252"/>
      <c r="AA465" s="252"/>
      <c r="AB465" s="252"/>
      <c r="AC465" s="252"/>
      <c r="AD465" s="252"/>
      <c r="AE465" s="252"/>
      <c r="AF465" s="252"/>
      <c r="AG465" s="252"/>
    </row>
    <row r="466" spans="1:33" s="251" customFormat="1" ht="18" customHeight="1">
      <c r="A466" s="282" t="s">
        <v>299</v>
      </c>
      <c r="B466" s="541">
        <v>153</v>
      </c>
      <c r="C466" s="531">
        <v>44</v>
      </c>
      <c r="D466" s="532">
        <f>SUM(B466:C466)</f>
        <v>197</v>
      </c>
      <c r="E466" s="565">
        <v>14</v>
      </c>
      <c r="F466" s="533">
        <v>106</v>
      </c>
      <c r="G466" s="533">
        <v>6</v>
      </c>
      <c r="H466" s="533">
        <v>0</v>
      </c>
      <c r="I466" s="533">
        <v>0</v>
      </c>
      <c r="J466" s="533">
        <v>0</v>
      </c>
      <c r="K466" s="533">
        <v>0</v>
      </c>
      <c r="L466" s="533">
        <v>0</v>
      </c>
      <c r="M466" s="533">
        <f>SUM(E466:L466)</f>
        <v>126</v>
      </c>
      <c r="N466" s="533">
        <v>0</v>
      </c>
      <c r="O466" s="534">
        <f t="shared" si="45"/>
        <v>126</v>
      </c>
      <c r="P466" s="562">
        <v>0</v>
      </c>
      <c r="Q466" s="536">
        <v>5</v>
      </c>
      <c r="R466" s="537">
        <f t="shared" si="46"/>
        <v>5</v>
      </c>
      <c r="S466" s="564">
        <f t="shared" si="41"/>
        <v>27</v>
      </c>
      <c r="T466" s="539">
        <f t="shared" si="42"/>
        <v>39</v>
      </c>
      <c r="U466" s="540">
        <f t="shared" si="43"/>
        <v>66</v>
      </c>
      <c r="V466" s="252"/>
      <c r="W466" s="252"/>
      <c r="X466" s="252"/>
      <c r="Y466" s="252"/>
      <c r="Z466" s="252"/>
      <c r="AA466" s="252"/>
      <c r="AB466" s="252"/>
      <c r="AC466" s="252"/>
      <c r="AD466" s="252"/>
      <c r="AE466" s="252"/>
      <c r="AF466" s="252"/>
      <c r="AG466" s="252"/>
    </row>
    <row r="467" spans="1:33" s="251" customFormat="1" ht="18" customHeight="1">
      <c r="A467" s="282" t="s">
        <v>273</v>
      </c>
      <c r="B467" s="541">
        <v>405</v>
      </c>
      <c r="C467" s="531">
        <v>407</v>
      </c>
      <c r="D467" s="532">
        <f t="shared" si="40"/>
        <v>812</v>
      </c>
      <c r="E467" s="565">
        <v>75</v>
      </c>
      <c r="F467" s="533">
        <v>93</v>
      </c>
      <c r="G467" s="533">
        <v>39</v>
      </c>
      <c r="H467" s="533">
        <v>0</v>
      </c>
      <c r="I467" s="533">
        <v>17</v>
      </c>
      <c r="J467" s="533">
        <v>2</v>
      </c>
      <c r="K467" s="533">
        <v>0</v>
      </c>
      <c r="L467" s="533">
        <v>0</v>
      </c>
      <c r="M467" s="533">
        <f>SUM(E467:L467)</f>
        <v>226</v>
      </c>
      <c r="N467" s="533">
        <v>21</v>
      </c>
      <c r="O467" s="534">
        <f t="shared" si="45"/>
        <v>247</v>
      </c>
      <c r="P467" s="562">
        <v>1</v>
      </c>
      <c r="Q467" s="536">
        <v>80</v>
      </c>
      <c r="R467" s="537">
        <f t="shared" si="46"/>
        <v>81</v>
      </c>
      <c r="S467" s="564">
        <f t="shared" si="41"/>
        <v>178</v>
      </c>
      <c r="T467" s="539">
        <f t="shared" si="42"/>
        <v>306</v>
      </c>
      <c r="U467" s="540">
        <f t="shared" si="43"/>
        <v>484</v>
      </c>
      <c r="V467" s="252"/>
      <c r="W467" s="252"/>
      <c r="X467" s="252"/>
      <c r="Y467" s="252"/>
      <c r="Z467" s="252"/>
      <c r="AA467" s="252"/>
      <c r="AB467" s="252"/>
      <c r="AC467" s="252"/>
      <c r="AD467" s="252"/>
      <c r="AE467" s="252"/>
      <c r="AF467" s="252"/>
      <c r="AG467" s="252"/>
    </row>
    <row r="468" spans="1:33" s="251" customFormat="1" ht="18" customHeight="1" thickBot="1">
      <c r="A468" s="283" t="s">
        <v>274</v>
      </c>
      <c r="B468" s="542">
        <v>197</v>
      </c>
      <c r="C468" s="543">
        <v>55</v>
      </c>
      <c r="D468" s="544">
        <f t="shared" si="40"/>
        <v>252</v>
      </c>
      <c r="E468" s="570">
        <v>45</v>
      </c>
      <c r="F468" s="570">
        <v>70</v>
      </c>
      <c r="G468" s="570">
        <v>5</v>
      </c>
      <c r="H468" s="570">
        <v>1</v>
      </c>
      <c r="I468" s="570">
        <v>17</v>
      </c>
      <c r="J468" s="570">
        <v>0</v>
      </c>
      <c r="K468" s="570">
        <v>0</v>
      </c>
      <c r="L468" s="570">
        <v>0</v>
      </c>
      <c r="M468" s="545">
        <f>SUM(E468:L468)</f>
        <v>138</v>
      </c>
      <c r="N468" s="545">
        <v>0</v>
      </c>
      <c r="O468" s="546">
        <f t="shared" si="45"/>
        <v>138</v>
      </c>
      <c r="P468" s="571">
        <v>0</v>
      </c>
      <c r="Q468" s="548">
        <v>0</v>
      </c>
      <c r="R468" s="549">
        <f t="shared" si="46"/>
        <v>0</v>
      </c>
      <c r="S468" s="572">
        <f t="shared" si="41"/>
        <v>59</v>
      </c>
      <c r="T468" s="551">
        <f t="shared" si="42"/>
        <v>55</v>
      </c>
      <c r="U468" s="552">
        <f t="shared" si="43"/>
        <v>114</v>
      </c>
      <c r="V468" s="252"/>
      <c r="W468" s="252"/>
      <c r="X468" s="252"/>
      <c r="Y468" s="252"/>
      <c r="Z468" s="252"/>
      <c r="AA468" s="252"/>
      <c r="AB468" s="252"/>
      <c r="AC468" s="252"/>
      <c r="AD468" s="252"/>
      <c r="AE468" s="252"/>
      <c r="AF468" s="252"/>
      <c r="AG468" s="252"/>
    </row>
    <row r="469" spans="1:33" s="43" customFormat="1" ht="12.75" customHeight="1">
      <c r="A469" s="685" t="s">
        <v>339</v>
      </c>
      <c r="B469" s="685"/>
      <c r="C469" s="685"/>
      <c r="D469" s="685"/>
      <c r="E469" s="685"/>
      <c r="F469" s="685"/>
      <c r="G469" s="685"/>
      <c r="H469" s="685"/>
      <c r="I469" s="685"/>
      <c r="J469" s="685"/>
      <c r="K469" s="685"/>
      <c r="L469" s="685"/>
      <c r="M469" s="685"/>
      <c r="N469" s="685"/>
      <c r="O469" s="685"/>
      <c r="P469" s="685"/>
      <c r="Q469" s="685"/>
      <c r="R469" s="685"/>
      <c r="S469" s="685"/>
      <c r="T469" s="685"/>
      <c r="U469" s="685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</row>
    <row r="470" spans="1:33" s="62" customFormat="1" ht="10.5" customHeight="1">
      <c r="A470" s="317"/>
      <c r="B470" s="266"/>
      <c r="C470" s="266"/>
      <c r="D470" s="266"/>
      <c r="E470" s="266"/>
      <c r="F470" s="266"/>
      <c r="G470" s="266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  <c r="T470" s="26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584" spans="2:25" ht="12.75">
      <c r="B584" s="651" t="s">
        <v>324</v>
      </c>
      <c r="C584" s="651"/>
      <c r="E584" s="651" t="s">
        <v>325</v>
      </c>
      <c r="F584" s="651"/>
      <c r="G584" s="651"/>
      <c r="I584" s="651" t="s">
        <v>326</v>
      </c>
      <c r="J584" s="651"/>
      <c r="K584" s="651"/>
      <c r="M584" s="651" t="s">
        <v>328</v>
      </c>
      <c r="N584" s="651"/>
      <c r="P584" s="651" t="s">
        <v>329</v>
      </c>
      <c r="Q584" s="651"/>
      <c r="R584" s="651"/>
      <c r="S584" s="233"/>
      <c r="U584" s="233" t="s">
        <v>332</v>
      </c>
      <c r="V584" s="233" t="s">
        <v>331</v>
      </c>
      <c r="W584" s="233"/>
      <c r="X584" s="233" t="s">
        <v>330</v>
      </c>
      <c r="Y584" s="233"/>
    </row>
    <row r="585" spans="1:25" ht="12.75">
      <c r="A585" s="43"/>
      <c r="B585" s="651">
        <f>SUM(B436,B397,B363,B327,B268,B218,B181,B146,B112)</f>
        <v>70523</v>
      </c>
      <c r="C585" s="651"/>
      <c r="E585" s="651">
        <f>SUM(C436,C397,C363,C327,C268,C218,C181,C146,C112)</f>
        <v>62064</v>
      </c>
      <c r="F585" s="651"/>
      <c r="G585" s="651"/>
      <c r="I585" s="651">
        <f>SUM(M436,M397,M363,M327,M268,M218,M181,M146,M112)</f>
        <v>36756</v>
      </c>
      <c r="J585" s="651"/>
      <c r="K585" s="651"/>
      <c r="M585" s="651">
        <f>SUM(N436,N397,N363,N327,N268,N218,N181,N146,N112)</f>
        <v>3885</v>
      </c>
      <c r="N585" s="651"/>
      <c r="P585" s="651">
        <f>SUM(P436,P397,P363,P327,P268,P218,P181,P146,P112)</f>
        <v>3661</v>
      </c>
      <c r="Q585" s="651"/>
      <c r="R585" s="651"/>
      <c r="U585" s="233">
        <f>SUM(Q436,Q397,Q363,Q327,Q268,Q218,Q181,Q146,Q112)</f>
        <v>7764</v>
      </c>
      <c r="V585" s="43"/>
      <c r="W585" s="602"/>
      <c r="X585" s="43"/>
      <c r="Y585" s="602"/>
    </row>
    <row r="586" spans="2:25" ht="12.75">
      <c r="B586" s="653">
        <f>SUM(ncpp!B128,ncpp!B162,ncpp!B240,ncpp!B273)</f>
        <v>12982</v>
      </c>
      <c r="C586" s="653"/>
      <c r="E586" s="651">
        <f>SUM(ncpp!C273,ncpp!C240,ncpp!C162,ncpp!C128)</f>
        <v>2428</v>
      </c>
      <c r="F586" s="651"/>
      <c r="G586" s="651"/>
      <c r="I586" s="651">
        <f>SUM(ncpp!M162,ncpp!M240,ncpp!M273,ncpp!M128)</f>
        <v>6149</v>
      </c>
      <c r="J586" s="651"/>
      <c r="K586" s="651"/>
      <c r="M586" s="651">
        <f>SUM(ncpp!N162,ncpp!N273)</f>
        <v>214</v>
      </c>
      <c r="N586" s="651"/>
      <c r="P586" s="651">
        <f>SUM(ncpp!P128,ncpp!P162,ncpp!P240,ncpp!P273)</f>
        <v>410</v>
      </c>
      <c r="Q586" s="651"/>
      <c r="R586" s="651"/>
      <c r="U586" s="233">
        <f>SUM(ncpp!Q273,ncpp!Q240,ncpp!Q162,ncpp!Q128)</f>
        <v>156</v>
      </c>
      <c r="V586" s="602"/>
      <c r="W586" s="602"/>
      <c r="X586" s="602"/>
      <c r="Y586" s="602"/>
    </row>
    <row r="587" spans="2:25" ht="12.75">
      <c r="B587" s="651">
        <f>SUM(B585:C586)</f>
        <v>83505</v>
      </c>
      <c r="C587" s="651"/>
      <c r="E587" s="652">
        <f>SUM(E585:G586)</f>
        <v>64492</v>
      </c>
      <c r="F587" s="652"/>
      <c r="G587" s="652"/>
      <c r="I587" s="652">
        <f>SUM(I585:K586)</f>
        <v>42905</v>
      </c>
      <c r="J587" s="652"/>
      <c r="K587" s="652"/>
      <c r="M587" s="652">
        <f>SUM(M585:N586)</f>
        <v>4099</v>
      </c>
      <c r="N587" s="652"/>
      <c r="P587" s="652">
        <f>SUM(P585:R586)</f>
        <v>4071</v>
      </c>
      <c r="Q587" s="652"/>
      <c r="R587" s="652"/>
      <c r="U587" s="603">
        <f>SUM(T585:U586)</f>
        <v>7920</v>
      </c>
      <c r="V587" s="603">
        <f>SUM(ncpp!V273,ncpp!V240,ncpp!V162,ncpp!V128)</f>
        <v>12804</v>
      </c>
      <c r="W587" s="602"/>
      <c r="X587" s="603">
        <f>SUM(ncpp!W128,ncpp!W162,ncpp!W240,ncpp!W273)</f>
        <v>4062</v>
      </c>
      <c r="Y587" s="602"/>
    </row>
    <row r="588" spans="2:25" ht="12.75">
      <c r="B588" s="651"/>
      <c r="C588" s="651"/>
      <c r="E588" s="651" t="s">
        <v>327</v>
      </c>
      <c r="F588" s="651"/>
      <c r="G588" s="651"/>
      <c r="I588" s="651" t="s">
        <v>327</v>
      </c>
      <c r="J588" s="651"/>
      <c r="K588" s="651"/>
      <c r="M588" s="651" t="s">
        <v>327</v>
      </c>
      <c r="N588" s="651"/>
      <c r="P588" s="651" t="s">
        <v>327</v>
      </c>
      <c r="Q588" s="651"/>
      <c r="R588" s="651"/>
      <c r="U588" s="44" t="s">
        <v>327</v>
      </c>
      <c r="V588" s="651" t="s">
        <v>327</v>
      </c>
      <c r="W588" s="651"/>
      <c r="X588" s="653" t="s">
        <v>327</v>
      </c>
      <c r="Y588" s="653"/>
    </row>
    <row r="589" spans="2:3" ht="12.75">
      <c r="B589" s="652">
        <f>SUM(B587:C588)</f>
        <v>83505</v>
      </c>
      <c r="C589" s="652"/>
    </row>
    <row r="590" ht="12.75">
      <c r="C590" s="44" t="s">
        <v>327</v>
      </c>
    </row>
    <row r="594" spans="2:3" ht="12.75">
      <c r="B594" s="651"/>
      <c r="C594" s="651"/>
    </row>
    <row r="596" spans="2:9" ht="12.75">
      <c r="B596" s="651"/>
      <c r="C596" s="651"/>
      <c r="G596" s="651"/>
      <c r="H596" s="651"/>
      <c r="I596" s="651"/>
    </row>
    <row r="597" spans="2:3" ht="12.75">
      <c r="B597" s="651"/>
      <c r="C597" s="651"/>
    </row>
  </sheetData>
  <sheetProtection/>
  <mergeCells count="206">
    <mergeCell ref="B594:C594"/>
    <mergeCell ref="B596:C596"/>
    <mergeCell ref="B597:C597"/>
    <mergeCell ref="G596:I596"/>
    <mergeCell ref="B589:C589"/>
    <mergeCell ref="G360:G361"/>
    <mergeCell ref="D360:D361"/>
    <mergeCell ref="E360:E361"/>
    <mergeCell ref="F360:F361"/>
    <mergeCell ref="A371:U371"/>
    <mergeCell ref="B394:C394"/>
    <mergeCell ref="E394:E395"/>
    <mergeCell ref="F394:F395"/>
    <mergeCell ref="P360:Q360"/>
    <mergeCell ref="A392:U392"/>
    <mergeCell ref="M360:N360"/>
    <mergeCell ref="O360:O361"/>
    <mergeCell ref="G394:G395"/>
    <mergeCell ref="M394:N394"/>
    <mergeCell ref="S360:T360"/>
    <mergeCell ref="A319:U319"/>
    <mergeCell ref="A320:U320"/>
    <mergeCell ref="G324:G325"/>
    <mergeCell ref="E324:E325"/>
    <mergeCell ref="F324:F325"/>
    <mergeCell ref="A324:A326"/>
    <mergeCell ref="J324:L324"/>
    <mergeCell ref="D324:D325"/>
    <mergeCell ref="H324:H325"/>
    <mergeCell ref="A469:U469"/>
    <mergeCell ref="S433:T433"/>
    <mergeCell ref="U433:U434"/>
    <mergeCell ref="H360:H361"/>
    <mergeCell ref="I360:I361"/>
    <mergeCell ref="I394:I395"/>
    <mergeCell ref="J394:L394"/>
    <mergeCell ref="O394:O395"/>
    <mergeCell ref="P394:Q394"/>
    <mergeCell ref="R360:R361"/>
    <mergeCell ref="A433:A435"/>
    <mergeCell ref="A428:U428"/>
    <mergeCell ref="U394:U395"/>
    <mergeCell ref="R394:R395"/>
    <mergeCell ref="B433:C433"/>
    <mergeCell ref="E433:E434"/>
    <mergeCell ref="P433:Q433"/>
    <mergeCell ref="R433:R434"/>
    <mergeCell ref="G433:G434"/>
    <mergeCell ref="J433:L433"/>
    <mergeCell ref="A431:U431"/>
    <mergeCell ref="A405:U405"/>
    <mergeCell ref="D394:D395"/>
    <mergeCell ref="D433:D434"/>
    <mergeCell ref="H433:H434"/>
    <mergeCell ref="M433:N433"/>
    <mergeCell ref="O433:O434"/>
    <mergeCell ref="A406:H406"/>
    <mergeCell ref="F433:F434"/>
    <mergeCell ref="I433:I434"/>
    <mergeCell ref="B360:C360"/>
    <mergeCell ref="A429:U429"/>
    <mergeCell ref="A334:U334"/>
    <mergeCell ref="A335:U335"/>
    <mergeCell ref="P324:Q324"/>
    <mergeCell ref="S324:T324"/>
    <mergeCell ref="H394:H395"/>
    <mergeCell ref="J360:L360"/>
    <mergeCell ref="A394:A396"/>
    <mergeCell ref="S394:T394"/>
    <mergeCell ref="U265:U266"/>
    <mergeCell ref="U360:U361"/>
    <mergeCell ref="A360:A362"/>
    <mergeCell ref="S265:T265"/>
    <mergeCell ref="A333:U333"/>
    <mergeCell ref="A358:U358"/>
    <mergeCell ref="R324:R325"/>
    <mergeCell ref="M324:N324"/>
    <mergeCell ref="I324:I325"/>
    <mergeCell ref="F265:F266"/>
    <mergeCell ref="D215:D216"/>
    <mergeCell ref="A278:U278"/>
    <mergeCell ref="P265:Q265"/>
    <mergeCell ref="R265:R266"/>
    <mergeCell ref="D265:D266"/>
    <mergeCell ref="O324:O325"/>
    <mergeCell ref="U324:U325"/>
    <mergeCell ref="B324:C324"/>
    <mergeCell ref="H265:H266"/>
    <mergeCell ref="J265:L265"/>
    <mergeCell ref="B109:C109"/>
    <mergeCell ref="S178:T178"/>
    <mergeCell ref="M265:N265"/>
    <mergeCell ref="S215:T215"/>
    <mergeCell ref="B265:C265"/>
    <mergeCell ref="A229:U229"/>
    <mergeCell ref="I265:I266"/>
    <mergeCell ref="I215:I216"/>
    <mergeCell ref="H215:H216"/>
    <mergeCell ref="A231:F231"/>
    <mergeCell ref="J143:L143"/>
    <mergeCell ref="M143:N143"/>
    <mergeCell ref="R109:R110"/>
    <mergeCell ref="M215:N215"/>
    <mergeCell ref="A263:U263"/>
    <mergeCell ref="A27:U27"/>
    <mergeCell ref="A104:U104"/>
    <mergeCell ref="A105:U105"/>
    <mergeCell ref="U178:U179"/>
    <mergeCell ref="O178:O179"/>
    <mergeCell ref="T2:U2"/>
    <mergeCell ref="A2:S2"/>
    <mergeCell ref="A87:U87"/>
    <mergeCell ref="A93:U93"/>
    <mergeCell ref="A98:U98"/>
    <mergeCell ref="H109:H110"/>
    <mergeCell ref="D109:D110"/>
    <mergeCell ref="O109:O110"/>
    <mergeCell ref="M109:N109"/>
    <mergeCell ref="A107:U107"/>
    <mergeCell ref="S143:T143"/>
    <mergeCell ref="J215:L215"/>
    <mergeCell ref="A211:U211"/>
    <mergeCell ref="A176:U176"/>
    <mergeCell ref="A143:A145"/>
    <mergeCell ref="I109:I110"/>
    <mergeCell ref="G109:G110"/>
    <mergeCell ref="A115:U115"/>
    <mergeCell ref="H178:H179"/>
    <mergeCell ref="S109:T109"/>
    <mergeCell ref="A150:U150"/>
    <mergeCell ref="E265:E266"/>
    <mergeCell ref="A265:A267"/>
    <mergeCell ref="G265:G266"/>
    <mergeCell ref="A215:A217"/>
    <mergeCell ref="P215:Q215"/>
    <mergeCell ref="F178:F179"/>
    <mergeCell ref="I178:I179"/>
    <mergeCell ref="J178:L178"/>
    <mergeCell ref="B215:C215"/>
    <mergeCell ref="O215:O216"/>
    <mergeCell ref="U143:U144"/>
    <mergeCell ref="P178:Q178"/>
    <mergeCell ref="G178:G179"/>
    <mergeCell ref="B143:C143"/>
    <mergeCell ref="A151:G151"/>
    <mergeCell ref="B178:C178"/>
    <mergeCell ref="R178:R179"/>
    <mergeCell ref="D178:D179"/>
    <mergeCell ref="E178:E179"/>
    <mergeCell ref="F143:F144"/>
    <mergeCell ref="F109:F110"/>
    <mergeCell ref="A277:U277"/>
    <mergeCell ref="O265:O266"/>
    <mergeCell ref="G215:G216"/>
    <mergeCell ref="A322:U322"/>
    <mergeCell ref="M178:N178"/>
    <mergeCell ref="A213:U213"/>
    <mergeCell ref="F215:F216"/>
    <mergeCell ref="E215:E216"/>
    <mergeCell ref="D143:D144"/>
    <mergeCell ref="E109:E110"/>
    <mergeCell ref="U109:U110"/>
    <mergeCell ref="G143:G144"/>
    <mergeCell ref="H143:H144"/>
    <mergeCell ref="I143:I144"/>
    <mergeCell ref="P143:Q143"/>
    <mergeCell ref="A116:G116"/>
    <mergeCell ref="O143:O144"/>
    <mergeCell ref="J109:L109"/>
    <mergeCell ref="E587:G587"/>
    <mergeCell ref="A178:A180"/>
    <mergeCell ref="A109:A111"/>
    <mergeCell ref="A141:U141"/>
    <mergeCell ref="P109:Q109"/>
    <mergeCell ref="R143:R144"/>
    <mergeCell ref="U215:U216"/>
    <mergeCell ref="A184:U184"/>
    <mergeCell ref="A210:U210"/>
    <mergeCell ref="R215:R216"/>
    <mergeCell ref="B587:C587"/>
    <mergeCell ref="B588:C588"/>
    <mergeCell ref="B584:C584"/>
    <mergeCell ref="E584:G584"/>
    <mergeCell ref="E588:G588"/>
    <mergeCell ref="E143:E144"/>
    <mergeCell ref="B585:C585"/>
    <mergeCell ref="B586:C586"/>
    <mergeCell ref="E585:G585"/>
    <mergeCell ref="E586:G586"/>
    <mergeCell ref="I587:K587"/>
    <mergeCell ref="M584:N584"/>
    <mergeCell ref="I588:K588"/>
    <mergeCell ref="M588:N588"/>
    <mergeCell ref="P588:R588"/>
    <mergeCell ref="I584:K584"/>
    <mergeCell ref="I585:K585"/>
    <mergeCell ref="I586:K586"/>
    <mergeCell ref="V588:W588"/>
    <mergeCell ref="M585:N585"/>
    <mergeCell ref="M586:N586"/>
    <mergeCell ref="M587:N587"/>
    <mergeCell ref="X588:Y588"/>
    <mergeCell ref="P584:R584"/>
    <mergeCell ref="P585:R585"/>
    <mergeCell ref="P586:R586"/>
    <mergeCell ref="P587:R587"/>
  </mergeCells>
  <hyperlinks>
    <hyperlink ref="A184" r:id="rId1" display="http://www.pj.gob.pe/"/>
    <hyperlink ref="A115" r:id="rId2" display="http://www.pj.gob.pe/"/>
    <hyperlink ref="A150" r:id="rId3" display="http://www.pj.gob.pe/"/>
    <hyperlink ref="A229" r:id="rId4" display="http://www.pj.gob.pe/"/>
    <hyperlink ref="A277" r:id="rId5" display="http://www.pj.gob.pe/"/>
    <hyperlink ref="A333" r:id="rId6" display="http://www.pj.gob.pe/"/>
    <hyperlink ref="A371" r:id="rId7" display="http://www.pj.gob.pe/"/>
    <hyperlink ref="A405" r:id="rId8" display="http://www.pj.gob.pe/"/>
    <hyperlink ref="A469" r:id="rId9" display="http://www.pj.gob.pe/"/>
  </hyperlinks>
  <printOptions horizontalCentered="1" verticalCentered="1"/>
  <pageMargins left="0.2362204724409449" right="0.2362204724409449" top="0.31496062992125984" bottom="0.4724409448818898" header="0" footer="0.2362204724409449"/>
  <pageSetup horizontalDpi="600" verticalDpi="600" orientation="portrait" paperSize="9" scale="55" r:id="rId11"/>
  <headerFooter scaleWithDoc="0" alignWithMargins="0">
    <oddFooter>&amp;CPágina &amp;P</oddFooter>
  </headerFooter>
  <rowBreaks count="4" manualBreakCount="4">
    <brk id="102" max="255" man="1"/>
    <brk id="208" max="255" man="1"/>
    <brk id="426" max="255" man="1"/>
    <brk id="523" max="255" man="1"/>
  </rowBrea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289"/>
  <sheetViews>
    <sheetView tabSelected="1" zoomScale="112" zoomScaleNormal="112" zoomScaleSheetLayoutView="70" zoomScalePageLayoutView="0" workbookViewId="0" topLeftCell="A292">
      <selection activeCell="Y35" sqref="Y35"/>
    </sheetView>
  </sheetViews>
  <sheetFormatPr defaultColWidth="11.421875" defaultRowHeight="12.75"/>
  <cols>
    <col min="1" max="1" width="21.00390625" style="44" customWidth="1"/>
    <col min="2" max="2" width="8.00390625" style="44" customWidth="1"/>
    <col min="3" max="3" width="6.57421875" style="44" customWidth="1"/>
    <col min="4" max="4" width="7.140625" style="44" customWidth="1"/>
    <col min="5" max="5" width="6.7109375" style="44" customWidth="1"/>
    <col min="6" max="6" width="7.28125" style="44" customWidth="1"/>
    <col min="7" max="7" width="6.00390625" style="44" customWidth="1"/>
    <col min="8" max="8" width="5.00390625" style="44" customWidth="1"/>
    <col min="9" max="9" width="6.421875" style="44" customWidth="1"/>
    <col min="10" max="10" width="5.421875" style="44" customWidth="1"/>
    <col min="11" max="12" width="5.00390625" style="44" customWidth="1"/>
    <col min="13" max="13" width="13.7109375" style="44" customWidth="1"/>
    <col min="14" max="14" width="4.28125" style="44" customWidth="1"/>
    <col min="15" max="15" width="8.140625" style="44" customWidth="1"/>
    <col min="16" max="17" width="6.28125" style="44" customWidth="1"/>
    <col min="18" max="18" width="6.7109375" style="44" customWidth="1"/>
    <col min="19" max="19" width="8.00390625" style="44" customWidth="1"/>
    <col min="20" max="20" width="7.421875" style="44" customWidth="1"/>
    <col min="21" max="21" width="11.57421875" style="44" customWidth="1"/>
    <col min="22" max="22" width="7.28125" style="44" customWidth="1"/>
    <col min="23" max="23" width="5.140625" style="44" customWidth="1"/>
    <col min="24" max="24" width="13.00390625" style="44" bestFit="1" customWidth="1"/>
    <col min="25" max="25" width="11.421875" style="44" customWidth="1"/>
    <col min="26" max="26" width="20.421875" style="44" bestFit="1" customWidth="1"/>
    <col min="27" max="27" width="12.28125" style="44" bestFit="1" customWidth="1"/>
    <col min="28" max="29" width="11.57421875" style="44" bestFit="1" customWidth="1"/>
    <col min="30" max="30" width="11.421875" style="44" customWidth="1"/>
    <col min="31" max="32" width="11.57421875" style="44" bestFit="1" customWidth="1"/>
    <col min="33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705" t="s">
        <v>156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4" t="s">
        <v>340</v>
      </c>
      <c r="U2" s="704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711" t="s">
        <v>157</v>
      </c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260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706" t="s">
        <v>158</v>
      </c>
      <c r="B87" s="706"/>
      <c r="C87" s="706"/>
      <c r="D87" s="706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6"/>
      <c r="Q87" s="706"/>
      <c r="R87" s="706"/>
      <c r="S87" s="706"/>
      <c r="T87" s="706"/>
      <c r="U87" s="706"/>
      <c r="V87" s="261"/>
    </row>
    <row r="88" spans="1:21" ht="20.25">
      <c r="A88" s="743" t="s">
        <v>319</v>
      </c>
      <c r="B88" s="743"/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707" t="s">
        <v>341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262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708" t="s">
        <v>159</v>
      </c>
      <c r="B98" s="708"/>
      <c r="C98" s="708"/>
      <c r="D98" s="708"/>
      <c r="E98" s="708"/>
      <c r="F98" s="708"/>
      <c r="G98" s="708"/>
      <c r="H98" s="708"/>
      <c r="I98" s="708"/>
      <c r="J98" s="708"/>
      <c r="K98" s="708"/>
      <c r="L98" s="708"/>
      <c r="M98" s="708"/>
      <c r="N98" s="708"/>
      <c r="O98" s="708"/>
      <c r="P98" s="708"/>
      <c r="Q98" s="708"/>
      <c r="R98" s="708"/>
      <c r="S98" s="708"/>
      <c r="T98" s="708"/>
      <c r="U98" s="708"/>
      <c r="V98" s="263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20" spans="1:23" s="254" customFormat="1" ht="21.75" customHeight="1">
      <c r="A120" s="674" t="s">
        <v>152</v>
      </c>
      <c r="B120" s="675"/>
      <c r="C120" s="675"/>
      <c r="D120" s="675"/>
      <c r="E120" s="675"/>
      <c r="F120" s="675"/>
      <c r="G120" s="675"/>
      <c r="H120" s="675"/>
      <c r="I120" s="675"/>
      <c r="J120" s="675"/>
      <c r="K120" s="675"/>
      <c r="L120" s="675"/>
      <c r="M120" s="675"/>
      <c r="N120" s="675"/>
      <c r="O120" s="675"/>
      <c r="P120" s="675"/>
      <c r="Q120" s="675"/>
      <c r="R120" s="675"/>
      <c r="S120" s="675"/>
      <c r="T120" s="675"/>
      <c r="U120" s="675"/>
      <c r="V120" s="675"/>
      <c r="W120" s="676"/>
    </row>
    <row r="121" spans="1:23" s="254" customFormat="1" ht="24" customHeight="1">
      <c r="A121" s="701" t="s">
        <v>151</v>
      </c>
      <c r="B121" s="702"/>
      <c r="C121" s="702"/>
      <c r="D121" s="702"/>
      <c r="E121" s="702"/>
      <c r="F121" s="702"/>
      <c r="G121" s="702"/>
      <c r="H121" s="702"/>
      <c r="I121" s="702"/>
      <c r="J121" s="702"/>
      <c r="K121" s="702"/>
      <c r="L121" s="702"/>
      <c r="M121" s="702"/>
      <c r="N121" s="702"/>
      <c r="O121" s="702"/>
      <c r="P121" s="702"/>
      <c r="Q121" s="702"/>
      <c r="R121" s="702"/>
      <c r="S121" s="702"/>
      <c r="T121" s="702"/>
      <c r="U121" s="702"/>
      <c r="V121" s="702"/>
      <c r="W121" s="703"/>
    </row>
    <row r="122" spans="1:23" s="254" customFormat="1" ht="5.25" customHeight="1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V122" s="256"/>
      <c r="W122" s="256"/>
    </row>
    <row r="123" spans="1:23" s="255" customFormat="1" ht="23.25" customHeight="1">
      <c r="A123" s="662" t="s">
        <v>335</v>
      </c>
      <c r="B123" s="663"/>
      <c r="C123" s="663"/>
      <c r="D123" s="663"/>
      <c r="E123" s="663"/>
      <c r="F123" s="663"/>
      <c r="G123" s="663"/>
      <c r="H123" s="663"/>
      <c r="I123" s="663"/>
      <c r="J123" s="663"/>
      <c r="K123" s="663"/>
      <c r="L123" s="663"/>
      <c r="M123" s="663"/>
      <c r="N123" s="663"/>
      <c r="O123" s="663"/>
      <c r="P123" s="663"/>
      <c r="Q123" s="663"/>
      <c r="R123" s="663"/>
      <c r="S123" s="663"/>
      <c r="T123" s="663"/>
      <c r="U123" s="663"/>
      <c r="V123" s="663"/>
      <c r="W123" s="664"/>
    </row>
    <row r="124" spans="1:23" ht="4.5" customHeight="1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43"/>
      <c r="V124" s="52"/>
      <c r="W124" s="52"/>
    </row>
    <row r="125" spans="1:23" ht="33.75" customHeight="1">
      <c r="A125" s="725" t="s">
        <v>164</v>
      </c>
      <c r="B125" s="688" t="s">
        <v>49</v>
      </c>
      <c r="C125" s="689"/>
      <c r="D125" s="691" t="s">
        <v>175</v>
      </c>
      <c r="E125" s="755" t="s">
        <v>185</v>
      </c>
      <c r="F125" s="741" t="s">
        <v>177</v>
      </c>
      <c r="G125" s="741" t="s">
        <v>178</v>
      </c>
      <c r="H125" s="741" t="s">
        <v>179</v>
      </c>
      <c r="I125" s="746" t="s">
        <v>236</v>
      </c>
      <c r="J125" s="744" t="s">
        <v>162</v>
      </c>
      <c r="K125" s="748"/>
      <c r="L125" s="749"/>
      <c r="M125" s="738" t="s">
        <v>184</v>
      </c>
      <c r="N125" s="738"/>
      <c r="O125" s="739" t="s">
        <v>155</v>
      </c>
      <c r="P125" s="681" t="s">
        <v>176</v>
      </c>
      <c r="Q125" s="666"/>
      <c r="R125" s="734" t="s">
        <v>183</v>
      </c>
      <c r="S125" s="698" t="s">
        <v>165</v>
      </c>
      <c r="T125" s="699"/>
      <c r="U125" s="669" t="s">
        <v>345</v>
      </c>
      <c r="V125" s="681" t="s">
        <v>243</v>
      </c>
      <c r="W125" s="718"/>
    </row>
    <row r="126" spans="1:23" ht="34.5" customHeight="1">
      <c r="A126" s="726"/>
      <c r="B126" s="300" t="s">
        <v>173</v>
      </c>
      <c r="C126" s="407" t="s">
        <v>154</v>
      </c>
      <c r="D126" s="692"/>
      <c r="E126" s="756"/>
      <c r="F126" s="742"/>
      <c r="G126" s="742"/>
      <c r="H126" s="742"/>
      <c r="I126" s="747"/>
      <c r="J126" s="405" t="s">
        <v>180</v>
      </c>
      <c r="K126" s="405" t="s">
        <v>181</v>
      </c>
      <c r="L126" s="405" t="s">
        <v>182</v>
      </c>
      <c r="M126" s="406" t="s">
        <v>173</v>
      </c>
      <c r="N126" s="406" t="s">
        <v>154</v>
      </c>
      <c r="O126" s="740"/>
      <c r="P126" s="410" t="s">
        <v>173</v>
      </c>
      <c r="Q126" s="408" t="s">
        <v>154</v>
      </c>
      <c r="R126" s="735"/>
      <c r="S126" s="411" t="s">
        <v>174</v>
      </c>
      <c r="T126" s="409" t="s">
        <v>154</v>
      </c>
      <c r="U126" s="670"/>
      <c r="V126" s="410" t="s">
        <v>244</v>
      </c>
      <c r="W126" s="404" t="s">
        <v>245</v>
      </c>
    </row>
    <row r="127" spans="1:23" ht="12.75" customHeight="1">
      <c r="A127" s="727"/>
      <c r="B127" s="271" t="s">
        <v>82</v>
      </c>
      <c r="C127" s="264" t="s">
        <v>166</v>
      </c>
      <c r="D127" s="272" t="s">
        <v>167</v>
      </c>
      <c r="E127" s="271" t="s">
        <v>87</v>
      </c>
      <c r="F127" s="264" t="s">
        <v>79</v>
      </c>
      <c r="G127" s="264" t="s">
        <v>80</v>
      </c>
      <c r="H127" s="264" t="s">
        <v>153</v>
      </c>
      <c r="I127" s="264" t="s">
        <v>161</v>
      </c>
      <c r="J127" s="264" t="s">
        <v>163</v>
      </c>
      <c r="K127" s="264" t="s">
        <v>83</v>
      </c>
      <c r="L127" s="264" t="s">
        <v>187</v>
      </c>
      <c r="M127" s="264" t="s">
        <v>188</v>
      </c>
      <c r="N127" s="264" t="s">
        <v>81</v>
      </c>
      <c r="O127" s="284" t="s">
        <v>189</v>
      </c>
      <c r="P127" s="271" t="s">
        <v>85</v>
      </c>
      <c r="Q127" s="264" t="s">
        <v>190</v>
      </c>
      <c r="R127" s="272" t="s">
        <v>191</v>
      </c>
      <c r="S127" s="271" t="s">
        <v>192</v>
      </c>
      <c r="T127" s="264" t="s">
        <v>193</v>
      </c>
      <c r="U127" s="272" t="s">
        <v>195</v>
      </c>
      <c r="V127" s="271" t="s">
        <v>85</v>
      </c>
      <c r="W127" s="272" t="s">
        <v>190</v>
      </c>
    </row>
    <row r="128" spans="1:23" ht="24" customHeight="1">
      <c r="A128" s="281" t="s">
        <v>223</v>
      </c>
      <c r="B128" s="302">
        <f>SUM(B129:B130)</f>
        <v>777</v>
      </c>
      <c r="C128" s="303">
        <f>SUM(C129:C130)</f>
        <v>39</v>
      </c>
      <c r="D128" s="304">
        <f>SUM(D129:D130)</f>
        <v>816</v>
      </c>
      <c r="E128" s="305">
        <f>SUM(E129:E130)</f>
        <v>32</v>
      </c>
      <c r="F128" s="307">
        <f>SUM(F129:F130)</f>
        <v>5</v>
      </c>
      <c r="G128" s="307">
        <f aca="true" t="shared" si="0" ref="G128:N128">SUM(G129:G130)</f>
        <v>0</v>
      </c>
      <c r="H128" s="307">
        <f t="shared" si="0"/>
        <v>0</v>
      </c>
      <c r="I128" s="307">
        <f t="shared" si="0"/>
        <v>2</v>
      </c>
      <c r="J128" s="307">
        <f t="shared" si="0"/>
        <v>153</v>
      </c>
      <c r="K128" s="307">
        <f t="shared" si="0"/>
        <v>33</v>
      </c>
      <c r="L128" s="307">
        <f t="shared" si="0"/>
        <v>27</v>
      </c>
      <c r="M128" s="307">
        <f t="shared" si="0"/>
        <v>252</v>
      </c>
      <c r="N128" s="307">
        <f t="shared" si="0"/>
        <v>0</v>
      </c>
      <c r="O128" s="306">
        <f aca="true" t="shared" si="1" ref="O128:W128">SUM(O129:O130)</f>
        <v>252</v>
      </c>
      <c r="P128" s="308">
        <f t="shared" si="1"/>
        <v>12</v>
      </c>
      <c r="Q128" s="310">
        <f t="shared" si="1"/>
        <v>2</v>
      </c>
      <c r="R128" s="309">
        <f>+P128+Q128</f>
        <v>14</v>
      </c>
      <c r="S128" s="311">
        <f t="shared" si="1"/>
        <v>513</v>
      </c>
      <c r="T128" s="313">
        <f t="shared" si="1"/>
        <v>37</v>
      </c>
      <c r="U128" s="312">
        <f t="shared" si="1"/>
        <v>550</v>
      </c>
      <c r="V128" s="308">
        <f t="shared" si="1"/>
        <v>669</v>
      </c>
      <c r="W128" s="309">
        <f t="shared" si="1"/>
        <v>319</v>
      </c>
    </row>
    <row r="129" spans="1:35" s="251" customFormat="1" ht="42" customHeight="1">
      <c r="A129" s="393" t="s">
        <v>300</v>
      </c>
      <c r="B129" s="522">
        <v>402</v>
      </c>
      <c r="C129" s="453">
        <v>0</v>
      </c>
      <c r="D129" s="454">
        <f>SUM(B129:C129)</f>
        <v>402</v>
      </c>
      <c r="E129" s="573">
        <v>6</v>
      </c>
      <c r="F129" s="574">
        <v>2</v>
      </c>
      <c r="G129" s="574">
        <v>0</v>
      </c>
      <c r="H129" s="574">
        <v>0</v>
      </c>
      <c r="I129" s="574">
        <v>0</v>
      </c>
      <c r="J129" s="574">
        <v>110</v>
      </c>
      <c r="K129" s="574">
        <v>21</v>
      </c>
      <c r="L129" s="574">
        <v>23</v>
      </c>
      <c r="M129" s="574">
        <f>SUM(E129:L129)</f>
        <v>162</v>
      </c>
      <c r="N129" s="574">
        <v>0</v>
      </c>
      <c r="O129" s="575">
        <f>SUM(M129:N129)</f>
        <v>162</v>
      </c>
      <c r="P129" s="512">
        <v>8</v>
      </c>
      <c r="Q129" s="459">
        <v>0</v>
      </c>
      <c r="R129" s="460">
        <f>+P129+Q129</f>
        <v>8</v>
      </c>
      <c r="S129" s="487">
        <f>+B129-M129-P129</f>
        <v>232</v>
      </c>
      <c r="T129" s="462">
        <f>+C129-N129-Q129</f>
        <v>0</v>
      </c>
      <c r="U129" s="463">
        <f>+S129+T129</f>
        <v>232</v>
      </c>
      <c r="V129" s="512">
        <v>506</v>
      </c>
      <c r="W129" s="460">
        <v>289</v>
      </c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</row>
    <row r="130" spans="1:35" s="251" customFormat="1" ht="28.5" customHeight="1" thickBot="1">
      <c r="A130" s="394" t="s">
        <v>301</v>
      </c>
      <c r="B130" s="524">
        <v>375</v>
      </c>
      <c r="C130" s="465">
        <v>39</v>
      </c>
      <c r="D130" s="466">
        <f>SUM(B130:C130)</f>
        <v>414</v>
      </c>
      <c r="E130" s="576">
        <v>26</v>
      </c>
      <c r="F130" s="576">
        <v>3</v>
      </c>
      <c r="G130" s="576">
        <v>0</v>
      </c>
      <c r="H130" s="576">
        <v>0</v>
      </c>
      <c r="I130" s="576">
        <v>2</v>
      </c>
      <c r="J130" s="576">
        <v>43</v>
      </c>
      <c r="K130" s="576">
        <v>12</v>
      </c>
      <c r="L130" s="576">
        <v>4</v>
      </c>
      <c r="M130" s="577">
        <f>SUM(E130:L130)</f>
        <v>90</v>
      </c>
      <c r="N130" s="574">
        <v>0</v>
      </c>
      <c r="O130" s="578">
        <f>SUM(M130:N130)</f>
        <v>90</v>
      </c>
      <c r="P130" s="515">
        <v>4</v>
      </c>
      <c r="Q130" s="470">
        <v>2</v>
      </c>
      <c r="R130" s="471">
        <f>+P130+Q130</f>
        <v>6</v>
      </c>
      <c r="S130" s="493">
        <f>+B130-M130-P130</f>
        <v>281</v>
      </c>
      <c r="T130" s="473">
        <f>+C130-N130-Q130</f>
        <v>37</v>
      </c>
      <c r="U130" s="474">
        <f>+S130+T130</f>
        <v>318</v>
      </c>
      <c r="V130" s="515">
        <v>163</v>
      </c>
      <c r="W130" s="471">
        <v>30</v>
      </c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</row>
    <row r="131" spans="1:33" s="43" customFormat="1" ht="12.75" customHeight="1">
      <c r="A131" s="685" t="s">
        <v>339</v>
      </c>
      <c r="B131" s="685"/>
      <c r="C131" s="685"/>
      <c r="D131" s="685"/>
      <c r="E131" s="685"/>
      <c r="F131" s="685"/>
      <c r="G131" s="685"/>
      <c r="H131" s="685"/>
      <c r="I131" s="685"/>
      <c r="J131" s="685"/>
      <c r="K131" s="685"/>
      <c r="L131" s="685"/>
      <c r="M131" s="685"/>
      <c r="N131" s="685"/>
      <c r="O131" s="685"/>
      <c r="P131" s="685"/>
      <c r="Q131" s="685"/>
      <c r="R131" s="685"/>
      <c r="S131" s="685"/>
      <c r="T131" s="685"/>
      <c r="U131" s="685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5" s="294" customFormat="1" ht="10.5" customHeight="1">
      <c r="A132" s="292"/>
      <c r="B132" s="266"/>
      <c r="C132" s="266"/>
      <c r="D132" s="266"/>
      <c r="E132" s="266"/>
      <c r="F132" s="266"/>
      <c r="G132" s="266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T132" s="295"/>
      <c r="U132" s="295"/>
      <c r="V132" s="293"/>
      <c r="W132" s="293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</row>
    <row r="133" spans="1:35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250"/>
      <c r="W133" s="250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1:35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250"/>
      <c r="W134" s="250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250"/>
      <c r="W135" s="2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1:35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250"/>
      <c r="W136" s="250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250"/>
      <c r="W137" s="250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1:35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250"/>
      <c r="W138" s="250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250"/>
      <c r="W139" s="250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250"/>
      <c r="W140" s="25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1:35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250"/>
      <c r="W141" s="250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1:35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250"/>
      <c r="W142" s="250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250"/>
      <c r="W143" s="250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1:35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250"/>
      <c r="W144" s="250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1:35" s="43" customFormat="1" ht="10.5" customHeight="1">
      <c r="A145" s="249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T145" s="44"/>
      <c r="U145" s="44"/>
      <c r="V145" s="250"/>
      <c r="W145" s="250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1:35" s="43" customFormat="1" ht="10.5" customHeight="1">
      <c r="A146" s="249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T146" s="44"/>
      <c r="U146" s="44"/>
      <c r="V146" s="250"/>
      <c r="W146" s="250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43" customFormat="1" ht="10.5" customHeight="1">
      <c r="A147" s="249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T147" s="44"/>
      <c r="U147" s="44"/>
      <c r="V147" s="250"/>
      <c r="W147" s="250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1:35" s="43" customFormat="1" ht="10.5" customHeight="1">
      <c r="A148" s="249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T148" s="44"/>
      <c r="U148" s="44"/>
      <c r="V148" s="250"/>
      <c r="W148" s="250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43" customFormat="1" ht="10.5" customHeight="1">
      <c r="A149" s="249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T149" s="44"/>
      <c r="U149" s="44"/>
      <c r="V149" s="250"/>
      <c r="W149" s="250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43" customFormat="1" ht="10.5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1:35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1:35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23" s="255" customFormat="1" ht="23.25" customHeight="1">
      <c r="A157" s="662" t="s">
        <v>335</v>
      </c>
      <c r="B157" s="663"/>
      <c r="C157" s="663"/>
      <c r="D157" s="663"/>
      <c r="E157" s="663"/>
      <c r="F157" s="663"/>
      <c r="G157" s="663"/>
      <c r="H157" s="663"/>
      <c r="I157" s="663"/>
      <c r="J157" s="663"/>
      <c r="K157" s="663"/>
      <c r="L157" s="663"/>
      <c r="M157" s="663"/>
      <c r="N157" s="663"/>
      <c r="O157" s="663"/>
      <c r="P157" s="663"/>
      <c r="Q157" s="663"/>
      <c r="R157" s="663"/>
      <c r="S157" s="663"/>
      <c r="T157" s="663"/>
      <c r="U157" s="663"/>
      <c r="V157" s="663"/>
      <c r="W157" s="664"/>
    </row>
    <row r="158" spans="1:23" ht="4.5" customHeight="1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43"/>
      <c r="V158" s="52"/>
      <c r="W158" s="52"/>
    </row>
    <row r="159" spans="1:23" ht="33.75" customHeight="1">
      <c r="A159" s="659" t="s">
        <v>164</v>
      </c>
      <c r="B159" s="688" t="s">
        <v>49</v>
      </c>
      <c r="C159" s="689"/>
      <c r="D159" s="677" t="s">
        <v>175</v>
      </c>
      <c r="E159" s="750" t="s">
        <v>185</v>
      </c>
      <c r="F159" s="738" t="s">
        <v>177</v>
      </c>
      <c r="G159" s="738" t="s">
        <v>178</v>
      </c>
      <c r="H159" s="738" t="s">
        <v>179</v>
      </c>
      <c r="I159" s="738" t="s">
        <v>186</v>
      </c>
      <c r="J159" s="738" t="s">
        <v>162</v>
      </c>
      <c r="K159" s="738"/>
      <c r="L159" s="738"/>
      <c r="M159" s="738" t="s">
        <v>184</v>
      </c>
      <c r="N159" s="738"/>
      <c r="O159" s="744" t="s">
        <v>155</v>
      </c>
      <c r="P159" s="681" t="s">
        <v>176</v>
      </c>
      <c r="Q159" s="666"/>
      <c r="R159" s="667" t="s">
        <v>183</v>
      </c>
      <c r="S159" s="698" t="s">
        <v>165</v>
      </c>
      <c r="T159" s="699"/>
      <c r="U159" s="669" t="s">
        <v>345</v>
      </c>
      <c r="V159" s="665" t="s">
        <v>243</v>
      </c>
      <c r="W159" s="718"/>
    </row>
    <row r="160" spans="1:23" ht="24" customHeight="1">
      <c r="A160" s="660"/>
      <c r="B160" s="300" t="s">
        <v>173</v>
      </c>
      <c r="C160" s="301" t="s">
        <v>154</v>
      </c>
      <c r="D160" s="678"/>
      <c r="E160" s="751"/>
      <c r="F160" s="752"/>
      <c r="G160" s="752"/>
      <c r="H160" s="752"/>
      <c r="I160" s="752"/>
      <c r="J160" s="268" t="s">
        <v>180</v>
      </c>
      <c r="K160" s="268" t="s">
        <v>181</v>
      </c>
      <c r="L160" s="268" t="s">
        <v>182</v>
      </c>
      <c r="M160" s="268" t="s">
        <v>173</v>
      </c>
      <c r="N160" s="268" t="s">
        <v>154</v>
      </c>
      <c r="O160" s="745"/>
      <c r="P160" s="298" t="s">
        <v>173</v>
      </c>
      <c r="Q160" s="299" t="s">
        <v>154</v>
      </c>
      <c r="R160" s="668"/>
      <c r="S160" s="296" t="s">
        <v>174</v>
      </c>
      <c r="T160" s="297" t="s">
        <v>154</v>
      </c>
      <c r="U160" s="670"/>
      <c r="V160" s="358" t="s">
        <v>244</v>
      </c>
      <c r="W160" s="285" t="s">
        <v>245</v>
      </c>
    </row>
    <row r="161" spans="1:23" ht="12.75" customHeight="1" thickBot="1">
      <c r="A161" s="660"/>
      <c r="B161" s="333" t="s">
        <v>82</v>
      </c>
      <c r="C161" s="331" t="s">
        <v>166</v>
      </c>
      <c r="D161" s="338" t="s">
        <v>167</v>
      </c>
      <c r="E161" s="333" t="s">
        <v>87</v>
      </c>
      <c r="F161" s="331" t="s">
        <v>79</v>
      </c>
      <c r="G161" s="331" t="s">
        <v>80</v>
      </c>
      <c r="H161" s="331" t="s">
        <v>153</v>
      </c>
      <c r="I161" s="331" t="s">
        <v>161</v>
      </c>
      <c r="J161" s="331" t="s">
        <v>163</v>
      </c>
      <c r="K161" s="331" t="s">
        <v>83</v>
      </c>
      <c r="L161" s="331" t="s">
        <v>187</v>
      </c>
      <c r="M161" s="331" t="s">
        <v>188</v>
      </c>
      <c r="N161" s="331" t="s">
        <v>81</v>
      </c>
      <c r="O161" s="362" t="s">
        <v>189</v>
      </c>
      <c r="P161" s="333" t="s">
        <v>85</v>
      </c>
      <c r="Q161" s="331" t="s">
        <v>190</v>
      </c>
      <c r="R161" s="338" t="s">
        <v>191</v>
      </c>
      <c r="S161" s="333" t="s">
        <v>192</v>
      </c>
      <c r="T161" s="331" t="s">
        <v>193</v>
      </c>
      <c r="U161" s="334" t="s">
        <v>194</v>
      </c>
      <c r="V161" s="318" t="s">
        <v>85</v>
      </c>
      <c r="W161" s="319" t="s">
        <v>190</v>
      </c>
    </row>
    <row r="162" spans="1:23" ht="24" customHeight="1">
      <c r="A162" s="373" t="s">
        <v>224</v>
      </c>
      <c r="B162" s="316">
        <f>SUM(B163:B179)</f>
        <v>7893</v>
      </c>
      <c r="C162" s="324">
        <f aca="true" t="shared" si="2" ref="C162:W162">SUM(C163:C179)</f>
        <v>2122</v>
      </c>
      <c r="D162" s="303">
        <f t="shared" si="2"/>
        <v>10015</v>
      </c>
      <c r="E162" s="379">
        <f t="shared" si="2"/>
        <v>521</v>
      </c>
      <c r="F162" s="377">
        <f t="shared" si="2"/>
        <v>2955</v>
      </c>
      <c r="G162" s="377">
        <f t="shared" si="2"/>
        <v>0</v>
      </c>
      <c r="H162" s="377">
        <f t="shared" si="2"/>
        <v>0</v>
      </c>
      <c r="I162" s="377">
        <f t="shared" si="2"/>
        <v>130</v>
      </c>
      <c r="J162" s="377">
        <f t="shared" si="2"/>
        <v>0</v>
      </c>
      <c r="K162" s="377">
        <f t="shared" si="2"/>
        <v>2</v>
      </c>
      <c r="L162" s="377">
        <f t="shared" si="2"/>
        <v>0</v>
      </c>
      <c r="M162" s="377">
        <f t="shared" si="2"/>
        <v>3608</v>
      </c>
      <c r="N162" s="377">
        <f t="shared" si="2"/>
        <v>178</v>
      </c>
      <c r="O162" s="307">
        <f t="shared" si="2"/>
        <v>3786</v>
      </c>
      <c r="P162" s="278">
        <f t="shared" si="2"/>
        <v>119</v>
      </c>
      <c r="Q162" s="343">
        <f t="shared" si="2"/>
        <v>61</v>
      </c>
      <c r="R162" s="310">
        <f t="shared" si="2"/>
        <v>180</v>
      </c>
      <c r="S162" s="322">
        <f t="shared" si="2"/>
        <v>4166</v>
      </c>
      <c r="T162" s="323">
        <f t="shared" si="2"/>
        <v>1883</v>
      </c>
      <c r="U162" s="312">
        <f t="shared" si="2"/>
        <v>6049</v>
      </c>
      <c r="V162" s="375">
        <f>SUM(V163:V179)</f>
        <v>8038</v>
      </c>
      <c r="W162" s="320">
        <f t="shared" si="2"/>
        <v>2056</v>
      </c>
    </row>
    <row r="163" spans="1:35" s="251" customFormat="1" ht="24" customHeight="1">
      <c r="A163" s="374" t="s">
        <v>225</v>
      </c>
      <c r="B163" s="453">
        <v>811</v>
      </c>
      <c r="C163" s="453">
        <v>62</v>
      </c>
      <c r="D163" s="579">
        <f>SUM(B163:C163)</f>
        <v>873</v>
      </c>
      <c r="E163" s="574">
        <v>54</v>
      </c>
      <c r="F163" s="574">
        <v>114</v>
      </c>
      <c r="G163" s="574">
        <v>0</v>
      </c>
      <c r="H163" s="574">
        <v>0</v>
      </c>
      <c r="I163" s="574">
        <v>7</v>
      </c>
      <c r="J163" s="574">
        <v>0</v>
      </c>
      <c r="K163" s="574">
        <v>0</v>
      </c>
      <c r="L163" s="574">
        <v>0</v>
      </c>
      <c r="M163" s="574">
        <f>SUM(E163:L163)</f>
        <v>175</v>
      </c>
      <c r="N163" s="574">
        <v>0</v>
      </c>
      <c r="O163" s="580">
        <f>SUM(M163:N163)</f>
        <v>175</v>
      </c>
      <c r="P163" s="459">
        <v>8</v>
      </c>
      <c r="Q163" s="459">
        <v>18</v>
      </c>
      <c r="R163" s="486">
        <f>SUM(P163:Q163)</f>
        <v>26</v>
      </c>
      <c r="S163" s="487">
        <f aca="true" t="shared" si="3" ref="S163:S179">+B163-M163-P163</f>
        <v>628</v>
      </c>
      <c r="T163" s="462">
        <f aca="true" t="shared" si="4" ref="T163:T179">+C163-N163-Q163</f>
        <v>44</v>
      </c>
      <c r="U163" s="463">
        <f>+S163+T163</f>
        <v>672</v>
      </c>
      <c r="V163" s="562">
        <v>1197</v>
      </c>
      <c r="W163" s="537">
        <v>380</v>
      </c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</row>
    <row r="164" spans="1:35" s="251" customFormat="1" ht="24" customHeight="1">
      <c r="A164" s="374" t="s">
        <v>254</v>
      </c>
      <c r="B164" s="453">
        <v>1230</v>
      </c>
      <c r="C164" s="453">
        <v>74</v>
      </c>
      <c r="D164" s="579">
        <f aca="true" t="shared" si="5" ref="D164:D179">SUM(B164:C164)</f>
        <v>1304</v>
      </c>
      <c r="E164" s="574">
        <v>47</v>
      </c>
      <c r="F164" s="574">
        <v>78</v>
      </c>
      <c r="G164" s="574">
        <v>0</v>
      </c>
      <c r="H164" s="574">
        <v>0</v>
      </c>
      <c r="I164" s="574">
        <v>14</v>
      </c>
      <c r="J164" s="574">
        <v>0</v>
      </c>
      <c r="K164" s="574">
        <v>0</v>
      </c>
      <c r="L164" s="574">
        <v>0</v>
      </c>
      <c r="M164" s="574">
        <f aca="true" t="shared" si="6" ref="M164:M179">SUM(E164:L164)</f>
        <v>139</v>
      </c>
      <c r="N164" s="574">
        <v>4</v>
      </c>
      <c r="O164" s="580">
        <f aca="true" t="shared" si="7" ref="O164:O179">SUM(M164:N164)</f>
        <v>143</v>
      </c>
      <c r="P164" s="459">
        <v>12</v>
      </c>
      <c r="Q164" s="459">
        <v>15</v>
      </c>
      <c r="R164" s="486">
        <f aca="true" t="shared" si="8" ref="R164:R179">SUM(P164:Q164)</f>
        <v>27</v>
      </c>
      <c r="S164" s="487">
        <f t="shared" si="3"/>
        <v>1079</v>
      </c>
      <c r="T164" s="462">
        <f t="shared" si="4"/>
        <v>55</v>
      </c>
      <c r="U164" s="463">
        <f>+S164+T164</f>
        <v>1134</v>
      </c>
      <c r="V164" s="562">
        <v>1660</v>
      </c>
      <c r="W164" s="537">
        <v>269</v>
      </c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</row>
    <row r="165" spans="1:35" s="251" customFormat="1" ht="24" customHeight="1">
      <c r="A165" s="374" t="s">
        <v>255</v>
      </c>
      <c r="B165" s="453">
        <v>834</v>
      </c>
      <c r="C165" s="453">
        <v>365</v>
      </c>
      <c r="D165" s="579">
        <f t="shared" si="5"/>
        <v>1199</v>
      </c>
      <c r="E165" s="574">
        <v>44</v>
      </c>
      <c r="F165" s="574">
        <v>534</v>
      </c>
      <c r="G165" s="574">
        <v>0</v>
      </c>
      <c r="H165" s="574">
        <v>0</v>
      </c>
      <c r="I165" s="574">
        <v>12</v>
      </c>
      <c r="J165" s="574">
        <v>0</v>
      </c>
      <c r="K165" s="574">
        <v>1</v>
      </c>
      <c r="L165" s="574">
        <v>0</v>
      </c>
      <c r="M165" s="574">
        <f t="shared" si="6"/>
        <v>591</v>
      </c>
      <c r="N165" s="574">
        <v>1</v>
      </c>
      <c r="O165" s="580">
        <f t="shared" si="7"/>
        <v>592</v>
      </c>
      <c r="P165" s="459">
        <v>1</v>
      </c>
      <c r="Q165" s="459">
        <v>4</v>
      </c>
      <c r="R165" s="486">
        <f t="shared" si="8"/>
        <v>5</v>
      </c>
      <c r="S165" s="487">
        <f t="shared" si="3"/>
        <v>242</v>
      </c>
      <c r="T165" s="462">
        <f t="shared" si="4"/>
        <v>360</v>
      </c>
      <c r="U165" s="463">
        <f>+S165+T165</f>
        <v>602</v>
      </c>
      <c r="V165" s="562">
        <v>541</v>
      </c>
      <c r="W165" s="537">
        <v>22</v>
      </c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</row>
    <row r="166" spans="1:35" s="251" customFormat="1" ht="24" customHeight="1">
      <c r="A166" s="374" t="s">
        <v>256</v>
      </c>
      <c r="B166" s="453">
        <v>807</v>
      </c>
      <c r="C166" s="453">
        <v>433</v>
      </c>
      <c r="D166" s="579">
        <f t="shared" si="5"/>
        <v>1240</v>
      </c>
      <c r="E166" s="574">
        <v>42</v>
      </c>
      <c r="F166" s="574">
        <v>490</v>
      </c>
      <c r="G166" s="574">
        <v>0</v>
      </c>
      <c r="H166" s="574">
        <v>0</v>
      </c>
      <c r="I166" s="574">
        <v>15</v>
      </c>
      <c r="J166" s="574">
        <v>0</v>
      </c>
      <c r="K166" s="574">
        <v>0</v>
      </c>
      <c r="L166" s="574">
        <v>0</v>
      </c>
      <c r="M166" s="574">
        <f t="shared" si="6"/>
        <v>547</v>
      </c>
      <c r="N166" s="574">
        <v>9</v>
      </c>
      <c r="O166" s="580">
        <f t="shared" si="7"/>
        <v>556</v>
      </c>
      <c r="P166" s="459">
        <v>7</v>
      </c>
      <c r="Q166" s="459">
        <v>1</v>
      </c>
      <c r="R166" s="486">
        <f t="shared" si="8"/>
        <v>8</v>
      </c>
      <c r="S166" s="487">
        <f t="shared" si="3"/>
        <v>253</v>
      </c>
      <c r="T166" s="462">
        <f t="shared" si="4"/>
        <v>423</v>
      </c>
      <c r="U166" s="463">
        <f aca="true" t="shared" si="9" ref="U166:U179">+S166+T166</f>
        <v>676</v>
      </c>
      <c r="V166" s="562">
        <v>445</v>
      </c>
      <c r="W166" s="537">
        <v>23</v>
      </c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</row>
    <row r="167" spans="1:35" s="251" customFormat="1" ht="24" customHeight="1">
      <c r="A167" s="374" t="s">
        <v>307</v>
      </c>
      <c r="B167" s="522">
        <v>564</v>
      </c>
      <c r="C167" s="453">
        <v>305</v>
      </c>
      <c r="D167" s="579">
        <f t="shared" si="5"/>
        <v>869</v>
      </c>
      <c r="E167" s="574">
        <v>12</v>
      </c>
      <c r="F167" s="574">
        <v>331</v>
      </c>
      <c r="G167" s="574">
        <v>0</v>
      </c>
      <c r="H167" s="574">
        <v>0</v>
      </c>
      <c r="I167" s="574">
        <v>1</v>
      </c>
      <c r="J167" s="574">
        <v>0</v>
      </c>
      <c r="K167" s="574">
        <v>0</v>
      </c>
      <c r="L167" s="574">
        <v>0</v>
      </c>
      <c r="M167" s="574">
        <f t="shared" si="6"/>
        <v>344</v>
      </c>
      <c r="N167" s="574">
        <v>93</v>
      </c>
      <c r="O167" s="580">
        <f t="shared" si="7"/>
        <v>437</v>
      </c>
      <c r="P167" s="512">
        <v>3</v>
      </c>
      <c r="Q167" s="459">
        <v>5</v>
      </c>
      <c r="R167" s="486">
        <f t="shared" si="8"/>
        <v>8</v>
      </c>
      <c r="S167" s="487">
        <f t="shared" si="3"/>
        <v>217</v>
      </c>
      <c r="T167" s="462">
        <f t="shared" si="4"/>
        <v>207</v>
      </c>
      <c r="U167" s="463">
        <f t="shared" si="9"/>
        <v>424</v>
      </c>
      <c r="V167" s="562">
        <v>272</v>
      </c>
      <c r="W167" s="537">
        <v>50</v>
      </c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</row>
    <row r="168" spans="1:35" s="251" customFormat="1" ht="24" customHeight="1">
      <c r="A168" s="374" t="s">
        <v>308</v>
      </c>
      <c r="B168" s="522">
        <v>439</v>
      </c>
      <c r="C168" s="453">
        <v>163</v>
      </c>
      <c r="D168" s="579">
        <f t="shared" si="5"/>
        <v>602</v>
      </c>
      <c r="E168" s="574">
        <v>70</v>
      </c>
      <c r="F168" s="574">
        <v>92</v>
      </c>
      <c r="G168" s="574">
        <v>0</v>
      </c>
      <c r="H168" s="574">
        <v>0</v>
      </c>
      <c r="I168" s="574">
        <v>18</v>
      </c>
      <c r="J168" s="574">
        <v>0</v>
      </c>
      <c r="K168" s="574">
        <v>0</v>
      </c>
      <c r="L168" s="574">
        <v>0</v>
      </c>
      <c r="M168" s="574">
        <f t="shared" si="6"/>
        <v>180</v>
      </c>
      <c r="N168" s="574">
        <v>2</v>
      </c>
      <c r="O168" s="580">
        <f t="shared" si="7"/>
        <v>182</v>
      </c>
      <c r="P168" s="512">
        <v>5</v>
      </c>
      <c r="Q168" s="459">
        <v>0</v>
      </c>
      <c r="R168" s="486">
        <f t="shared" si="8"/>
        <v>5</v>
      </c>
      <c r="S168" s="487">
        <f t="shared" si="3"/>
        <v>254</v>
      </c>
      <c r="T168" s="462">
        <f t="shared" si="4"/>
        <v>161</v>
      </c>
      <c r="U168" s="463">
        <f aca="true" t="shared" si="10" ref="U168:U174">+S168+T168</f>
        <v>415</v>
      </c>
      <c r="V168" s="581">
        <v>747</v>
      </c>
      <c r="W168" s="582">
        <v>298</v>
      </c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</row>
    <row r="169" spans="1:35" s="251" customFormat="1" ht="24" customHeight="1">
      <c r="A169" s="369" t="s">
        <v>228</v>
      </c>
      <c r="B169" s="522">
        <v>145</v>
      </c>
      <c r="C169" s="453">
        <v>38</v>
      </c>
      <c r="D169" s="579">
        <f t="shared" si="5"/>
        <v>183</v>
      </c>
      <c r="E169" s="574">
        <v>11</v>
      </c>
      <c r="F169" s="574">
        <v>38</v>
      </c>
      <c r="G169" s="574">
        <v>0</v>
      </c>
      <c r="H169" s="574">
        <v>0</v>
      </c>
      <c r="I169" s="574">
        <v>2</v>
      </c>
      <c r="J169" s="574">
        <v>0</v>
      </c>
      <c r="K169" s="574">
        <v>1</v>
      </c>
      <c r="L169" s="574">
        <v>0</v>
      </c>
      <c r="M169" s="574">
        <f t="shared" si="6"/>
        <v>52</v>
      </c>
      <c r="N169" s="574">
        <v>3</v>
      </c>
      <c r="O169" s="580">
        <f t="shared" si="7"/>
        <v>55</v>
      </c>
      <c r="P169" s="512">
        <v>1</v>
      </c>
      <c r="Q169" s="459">
        <v>3</v>
      </c>
      <c r="R169" s="486">
        <f t="shared" si="8"/>
        <v>4</v>
      </c>
      <c r="S169" s="487">
        <f t="shared" si="3"/>
        <v>92</v>
      </c>
      <c r="T169" s="462">
        <f t="shared" si="4"/>
        <v>32</v>
      </c>
      <c r="U169" s="463">
        <f t="shared" si="10"/>
        <v>124</v>
      </c>
      <c r="V169" s="581">
        <v>190</v>
      </c>
      <c r="W169" s="582">
        <v>116</v>
      </c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</row>
    <row r="170" spans="1:35" s="251" customFormat="1" ht="24" customHeight="1">
      <c r="A170" s="374" t="s">
        <v>303</v>
      </c>
      <c r="B170" s="522">
        <v>148</v>
      </c>
      <c r="C170" s="453">
        <v>117</v>
      </c>
      <c r="D170" s="579">
        <f t="shared" si="5"/>
        <v>265</v>
      </c>
      <c r="E170" s="574">
        <v>12</v>
      </c>
      <c r="F170" s="574">
        <v>92</v>
      </c>
      <c r="G170" s="574">
        <v>0</v>
      </c>
      <c r="H170" s="574">
        <v>0</v>
      </c>
      <c r="I170" s="574">
        <v>0</v>
      </c>
      <c r="J170" s="574">
        <v>0</v>
      </c>
      <c r="K170" s="574">
        <v>0</v>
      </c>
      <c r="L170" s="574">
        <v>0</v>
      </c>
      <c r="M170" s="574">
        <f t="shared" si="6"/>
        <v>104</v>
      </c>
      <c r="N170" s="574">
        <v>1</v>
      </c>
      <c r="O170" s="580">
        <f t="shared" si="7"/>
        <v>105</v>
      </c>
      <c r="P170" s="512">
        <v>5</v>
      </c>
      <c r="Q170" s="459">
        <v>0</v>
      </c>
      <c r="R170" s="486">
        <f t="shared" si="8"/>
        <v>5</v>
      </c>
      <c r="S170" s="487">
        <f t="shared" si="3"/>
        <v>39</v>
      </c>
      <c r="T170" s="462">
        <f t="shared" si="4"/>
        <v>116</v>
      </c>
      <c r="U170" s="463">
        <f t="shared" si="10"/>
        <v>155</v>
      </c>
      <c r="V170" s="562">
        <v>95</v>
      </c>
      <c r="W170" s="537">
        <v>9</v>
      </c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</row>
    <row r="171" spans="1:35" s="251" customFormat="1" ht="24" customHeight="1">
      <c r="A171" s="369" t="s">
        <v>226</v>
      </c>
      <c r="B171" s="522">
        <v>171</v>
      </c>
      <c r="C171" s="453">
        <v>76</v>
      </c>
      <c r="D171" s="579">
        <f t="shared" si="5"/>
        <v>247</v>
      </c>
      <c r="E171" s="574">
        <v>10</v>
      </c>
      <c r="F171" s="574">
        <v>116</v>
      </c>
      <c r="G171" s="574">
        <v>0</v>
      </c>
      <c r="H171" s="574">
        <v>0</v>
      </c>
      <c r="I171" s="574">
        <v>4</v>
      </c>
      <c r="J171" s="574">
        <v>0</v>
      </c>
      <c r="K171" s="574">
        <v>0</v>
      </c>
      <c r="L171" s="574">
        <v>0</v>
      </c>
      <c r="M171" s="574">
        <f t="shared" si="6"/>
        <v>130</v>
      </c>
      <c r="N171" s="574">
        <v>1</v>
      </c>
      <c r="O171" s="580">
        <f t="shared" si="7"/>
        <v>131</v>
      </c>
      <c r="P171" s="512">
        <v>0</v>
      </c>
      <c r="Q171" s="459">
        <v>0</v>
      </c>
      <c r="R171" s="486">
        <f t="shared" si="8"/>
        <v>0</v>
      </c>
      <c r="S171" s="487">
        <f t="shared" si="3"/>
        <v>41</v>
      </c>
      <c r="T171" s="462">
        <f t="shared" si="4"/>
        <v>75</v>
      </c>
      <c r="U171" s="463">
        <f t="shared" si="10"/>
        <v>116</v>
      </c>
      <c r="V171" s="581">
        <v>92</v>
      </c>
      <c r="W171" s="582">
        <v>5</v>
      </c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</row>
    <row r="172" spans="1:35" s="251" customFormat="1" ht="24" customHeight="1">
      <c r="A172" s="369" t="s">
        <v>312</v>
      </c>
      <c r="B172" s="522">
        <v>169</v>
      </c>
      <c r="C172" s="453">
        <v>14</v>
      </c>
      <c r="D172" s="579">
        <f t="shared" si="5"/>
        <v>183</v>
      </c>
      <c r="E172" s="574">
        <v>6</v>
      </c>
      <c r="F172" s="574">
        <v>56</v>
      </c>
      <c r="G172" s="574">
        <v>0</v>
      </c>
      <c r="H172" s="574">
        <v>0</v>
      </c>
      <c r="I172" s="574">
        <v>15</v>
      </c>
      <c r="J172" s="574">
        <v>0</v>
      </c>
      <c r="K172" s="574">
        <v>0</v>
      </c>
      <c r="L172" s="574">
        <v>0</v>
      </c>
      <c r="M172" s="574">
        <f t="shared" si="6"/>
        <v>77</v>
      </c>
      <c r="N172" s="574">
        <v>3</v>
      </c>
      <c r="O172" s="580">
        <f t="shared" si="7"/>
        <v>80</v>
      </c>
      <c r="P172" s="512">
        <v>0</v>
      </c>
      <c r="Q172" s="459">
        <v>0</v>
      </c>
      <c r="R172" s="486">
        <f t="shared" si="8"/>
        <v>0</v>
      </c>
      <c r="S172" s="487">
        <f t="shared" si="3"/>
        <v>92</v>
      </c>
      <c r="T172" s="462">
        <f t="shared" si="4"/>
        <v>11</v>
      </c>
      <c r="U172" s="463">
        <f t="shared" si="10"/>
        <v>103</v>
      </c>
      <c r="V172" s="581">
        <v>274</v>
      </c>
      <c r="W172" s="582">
        <v>100</v>
      </c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</row>
    <row r="173" spans="1:35" s="251" customFormat="1" ht="24" customHeight="1">
      <c r="A173" s="374" t="s">
        <v>237</v>
      </c>
      <c r="B173" s="522">
        <v>331</v>
      </c>
      <c r="C173" s="453">
        <v>134</v>
      </c>
      <c r="D173" s="579">
        <f t="shared" si="5"/>
        <v>465</v>
      </c>
      <c r="E173" s="574">
        <v>101</v>
      </c>
      <c r="F173" s="574">
        <v>97</v>
      </c>
      <c r="G173" s="574">
        <v>0</v>
      </c>
      <c r="H173" s="574">
        <v>0</v>
      </c>
      <c r="I173" s="574">
        <v>15</v>
      </c>
      <c r="J173" s="574">
        <v>0</v>
      </c>
      <c r="K173" s="574">
        <v>0</v>
      </c>
      <c r="L173" s="574">
        <v>0</v>
      </c>
      <c r="M173" s="574">
        <f t="shared" si="6"/>
        <v>213</v>
      </c>
      <c r="N173" s="574">
        <v>1</v>
      </c>
      <c r="O173" s="580">
        <f t="shared" si="7"/>
        <v>214</v>
      </c>
      <c r="P173" s="512">
        <v>2</v>
      </c>
      <c r="Q173" s="459">
        <v>0</v>
      </c>
      <c r="R173" s="486">
        <f t="shared" si="8"/>
        <v>2</v>
      </c>
      <c r="S173" s="487">
        <f t="shared" si="3"/>
        <v>116</v>
      </c>
      <c r="T173" s="462">
        <f t="shared" si="4"/>
        <v>133</v>
      </c>
      <c r="U173" s="463">
        <f t="shared" si="10"/>
        <v>249</v>
      </c>
      <c r="V173" s="562">
        <v>278</v>
      </c>
      <c r="W173" s="537">
        <v>126</v>
      </c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</row>
    <row r="174" spans="1:35" s="251" customFormat="1" ht="24" customHeight="1">
      <c r="A174" s="369" t="s">
        <v>229</v>
      </c>
      <c r="B174" s="522">
        <v>415</v>
      </c>
      <c r="C174" s="453">
        <v>75</v>
      </c>
      <c r="D174" s="579">
        <f t="shared" si="5"/>
        <v>490</v>
      </c>
      <c r="E174" s="574">
        <v>31</v>
      </c>
      <c r="F174" s="574">
        <v>111</v>
      </c>
      <c r="G174" s="574">
        <v>0</v>
      </c>
      <c r="H174" s="574">
        <v>0</v>
      </c>
      <c r="I174" s="574">
        <v>4</v>
      </c>
      <c r="J174" s="574">
        <v>0</v>
      </c>
      <c r="K174" s="574">
        <v>0</v>
      </c>
      <c r="L174" s="574">
        <v>0</v>
      </c>
      <c r="M174" s="574">
        <f t="shared" si="6"/>
        <v>146</v>
      </c>
      <c r="N174" s="574">
        <v>17</v>
      </c>
      <c r="O174" s="580">
        <f>SUM(M174:N174)</f>
        <v>163</v>
      </c>
      <c r="P174" s="512">
        <v>15</v>
      </c>
      <c r="Q174" s="459">
        <v>10</v>
      </c>
      <c r="R174" s="486">
        <f t="shared" si="8"/>
        <v>25</v>
      </c>
      <c r="S174" s="487">
        <f t="shared" si="3"/>
        <v>254</v>
      </c>
      <c r="T174" s="462">
        <f t="shared" si="4"/>
        <v>48</v>
      </c>
      <c r="U174" s="463">
        <f t="shared" si="10"/>
        <v>302</v>
      </c>
      <c r="V174" s="581">
        <v>388</v>
      </c>
      <c r="W174" s="582">
        <v>105</v>
      </c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</row>
    <row r="175" spans="1:35" s="251" customFormat="1" ht="24" customHeight="1">
      <c r="A175" s="374" t="s">
        <v>227</v>
      </c>
      <c r="B175" s="522">
        <v>932</v>
      </c>
      <c r="C175" s="453">
        <v>97</v>
      </c>
      <c r="D175" s="579">
        <f t="shared" si="5"/>
        <v>1029</v>
      </c>
      <c r="E175" s="574">
        <v>16</v>
      </c>
      <c r="F175" s="574">
        <v>420</v>
      </c>
      <c r="G175" s="574">
        <v>0</v>
      </c>
      <c r="H175" s="574">
        <v>0</v>
      </c>
      <c r="I175" s="574">
        <v>3</v>
      </c>
      <c r="J175" s="574">
        <v>0</v>
      </c>
      <c r="K175" s="574">
        <v>0</v>
      </c>
      <c r="L175" s="574">
        <v>0</v>
      </c>
      <c r="M175" s="574">
        <f t="shared" si="6"/>
        <v>439</v>
      </c>
      <c r="N175" s="574">
        <v>1</v>
      </c>
      <c r="O175" s="580">
        <f t="shared" si="7"/>
        <v>440</v>
      </c>
      <c r="P175" s="512">
        <v>35</v>
      </c>
      <c r="Q175" s="459">
        <v>1</v>
      </c>
      <c r="R175" s="486">
        <f t="shared" si="8"/>
        <v>36</v>
      </c>
      <c r="S175" s="487">
        <f t="shared" si="3"/>
        <v>458</v>
      </c>
      <c r="T175" s="462">
        <f t="shared" si="4"/>
        <v>95</v>
      </c>
      <c r="U175" s="463">
        <f t="shared" si="9"/>
        <v>553</v>
      </c>
      <c r="V175" s="562">
        <v>562</v>
      </c>
      <c r="W175" s="537">
        <v>124</v>
      </c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</row>
    <row r="176" spans="1:35" s="251" customFormat="1" ht="24" customHeight="1">
      <c r="A176" s="374" t="s">
        <v>302</v>
      </c>
      <c r="B176" s="522">
        <v>221</v>
      </c>
      <c r="C176" s="453">
        <v>56</v>
      </c>
      <c r="D176" s="579">
        <f t="shared" si="5"/>
        <v>277</v>
      </c>
      <c r="E176" s="574">
        <v>5</v>
      </c>
      <c r="F176" s="574">
        <v>91</v>
      </c>
      <c r="G176" s="574">
        <v>0</v>
      </c>
      <c r="H176" s="574">
        <v>0</v>
      </c>
      <c r="I176" s="574">
        <v>3</v>
      </c>
      <c r="J176" s="574">
        <v>0</v>
      </c>
      <c r="K176" s="574">
        <v>0</v>
      </c>
      <c r="L176" s="574">
        <v>0</v>
      </c>
      <c r="M176" s="574">
        <f t="shared" si="6"/>
        <v>99</v>
      </c>
      <c r="N176" s="574">
        <v>2</v>
      </c>
      <c r="O176" s="580">
        <f t="shared" si="7"/>
        <v>101</v>
      </c>
      <c r="P176" s="512">
        <v>0</v>
      </c>
      <c r="Q176" s="459">
        <v>0</v>
      </c>
      <c r="R176" s="486">
        <f t="shared" si="8"/>
        <v>0</v>
      </c>
      <c r="S176" s="487">
        <f t="shared" si="3"/>
        <v>122</v>
      </c>
      <c r="T176" s="462">
        <f t="shared" si="4"/>
        <v>54</v>
      </c>
      <c r="U176" s="463">
        <f t="shared" si="9"/>
        <v>176</v>
      </c>
      <c r="V176" s="581">
        <v>568</v>
      </c>
      <c r="W176" s="582">
        <v>97</v>
      </c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</row>
    <row r="177" spans="1:35" s="251" customFormat="1" ht="24" customHeight="1">
      <c r="A177" s="369" t="s">
        <v>313</v>
      </c>
      <c r="B177" s="522">
        <v>355</v>
      </c>
      <c r="C177" s="453">
        <v>33</v>
      </c>
      <c r="D177" s="579">
        <f t="shared" si="5"/>
        <v>388</v>
      </c>
      <c r="E177" s="574">
        <v>23</v>
      </c>
      <c r="F177" s="574">
        <v>128</v>
      </c>
      <c r="G177" s="574">
        <v>0</v>
      </c>
      <c r="H177" s="574">
        <v>0</v>
      </c>
      <c r="I177" s="574">
        <v>4</v>
      </c>
      <c r="J177" s="574">
        <v>0</v>
      </c>
      <c r="K177" s="574">
        <v>0</v>
      </c>
      <c r="L177" s="574">
        <v>0</v>
      </c>
      <c r="M177" s="574">
        <f t="shared" si="6"/>
        <v>155</v>
      </c>
      <c r="N177" s="574">
        <v>21</v>
      </c>
      <c r="O177" s="580">
        <f t="shared" si="7"/>
        <v>176</v>
      </c>
      <c r="P177" s="512">
        <v>1</v>
      </c>
      <c r="Q177" s="459">
        <v>0</v>
      </c>
      <c r="R177" s="486">
        <f t="shared" si="8"/>
        <v>1</v>
      </c>
      <c r="S177" s="487">
        <f t="shared" si="3"/>
        <v>199</v>
      </c>
      <c r="T177" s="462">
        <f t="shared" si="4"/>
        <v>12</v>
      </c>
      <c r="U177" s="463">
        <f t="shared" si="9"/>
        <v>211</v>
      </c>
      <c r="V177" s="581">
        <v>367</v>
      </c>
      <c r="W177" s="582">
        <v>156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</row>
    <row r="178" spans="1:35" s="251" customFormat="1" ht="24" customHeight="1">
      <c r="A178" s="369" t="s">
        <v>230</v>
      </c>
      <c r="B178" s="522">
        <v>181</v>
      </c>
      <c r="C178" s="453">
        <v>54</v>
      </c>
      <c r="D178" s="579">
        <f t="shared" si="5"/>
        <v>235</v>
      </c>
      <c r="E178" s="574">
        <v>37</v>
      </c>
      <c r="F178" s="574">
        <v>83</v>
      </c>
      <c r="G178" s="574">
        <v>0</v>
      </c>
      <c r="H178" s="574">
        <v>0</v>
      </c>
      <c r="I178" s="574">
        <v>11</v>
      </c>
      <c r="J178" s="574">
        <v>0</v>
      </c>
      <c r="K178" s="574">
        <v>0</v>
      </c>
      <c r="L178" s="574">
        <v>0</v>
      </c>
      <c r="M178" s="574">
        <f t="shared" si="6"/>
        <v>131</v>
      </c>
      <c r="N178" s="574">
        <v>18</v>
      </c>
      <c r="O178" s="580">
        <f t="shared" si="7"/>
        <v>149</v>
      </c>
      <c r="P178" s="512">
        <v>4</v>
      </c>
      <c r="Q178" s="459">
        <v>3</v>
      </c>
      <c r="R178" s="486">
        <f t="shared" si="8"/>
        <v>7</v>
      </c>
      <c r="S178" s="487">
        <f t="shared" si="3"/>
        <v>46</v>
      </c>
      <c r="T178" s="462">
        <f t="shared" si="4"/>
        <v>33</v>
      </c>
      <c r="U178" s="463">
        <f t="shared" si="9"/>
        <v>79</v>
      </c>
      <c r="V178" s="581">
        <v>189</v>
      </c>
      <c r="W178" s="582">
        <v>109</v>
      </c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</row>
    <row r="179" spans="1:35" s="251" customFormat="1" ht="24" customHeight="1" thickBot="1">
      <c r="A179" s="370" t="s">
        <v>264</v>
      </c>
      <c r="B179" s="524">
        <v>140</v>
      </c>
      <c r="C179" s="465">
        <v>26</v>
      </c>
      <c r="D179" s="583">
        <f t="shared" si="5"/>
        <v>166</v>
      </c>
      <c r="E179" s="574">
        <v>0</v>
      </c>
      <c r="F179" s="574">
        <v>84</v>
      </c>
      <c r="G179" s="574">
        <v>0</v>
      </c>
      <c r="H179" s="574">
        <v>0</v>
      </c>
      <c r="I179" s="574">
        <v>2</v>
      </c>
      <c r="J179" s="574">
        <v>0</v>
      </c>
      <c r="K179" s="574">
        <v>0</v>
      </c>
      <c r="L179" s="574">
        <v>0</v>
      </c>
      <c r="M179" s="577">
        <f t="shared" si="6"/>
        <v>86</v>
      </c>
      <c r="N179" s="577">
        <v>1</v>
      </c>
      <c r="O179" s="584">
        <f t="shared" si="7"/>
        <v>87</v>
      </c>
      <c r="P179" s="515">
        <v>20</v>
      </c>
      <c r="Q179" s="470">
        <v>1</v>
      </c>
      <c r="R179" s="492">
        <f t="shared" si="8"/>
        <v>21</v>
      </c>
      <c r="S179" s="493">
        <f t="shared" si="3"/>
        <v>34</v>
      </c>
      <c r="T179" s="473">
        <f t="shared" si="4"/>
        <v>24</v>
      </c>
      <c r="U179" s="474">
        <f t="shared" si="9"/>
        <v>58</v>
      </c>
      <c r="V179" s="585">
        <v>173</v>
      </c>
      <c r="W179" s="586">
        <v>67</v>
      </c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</row>
    <row r="180" spans="1:33" s="43" customFormat="1" ht="12.75" customHeight="1">
      <c r="A180" s="685" t="s">
        <v>339</v>
      </c>
      <c r="B180" s="685"/>
      <c r="C180" s="685"/>
      <c r="D180" s="685"/>
      <c r="E180" s="685"/>
      <c r="F180" s="685"/>
      <c r="G180" s="685"/>
      <c r="H180" s="685"/>
      <c r="I180" s="685"/>
      <c r="J180" s="685"/>
      <c r="K180" s="685"/>
      <c r="L180" s="685"/>
      <c r="M180" s="685"/>
      <c r="N180" s="685"/>
      <c r="O180" s="685"/>
      <c r="P180" s="685"/>
      <c r="Q180" s="685"/>
      <c r="R180" s="685"/>
      <c r="S180" s="685"/>
      <c r="T180" s="685"/>
      <c r="U180" s="685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:35" s="43" customFormat="1" ht="10.5" customHeight="1">
      <c r="A181" s="315"/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T181" s="44"/>
      <c r="U181" s="44"/>
      <c r="V181" s="250"/>
      <c r="W181" s="250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  <row r="182" spans="1:35" s="43" customFormat="1" ht="10.5" customHeight="1">
      <c r="A182" s="249"/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T182" s="44"/>
      <c r="U182" s="44"/>
      <c r="V182" s="250"/>
      <c r="W182" s="250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</row>
    <row r="183" spans="1:35" s="43" customFormat="1" ht="10.5" customHeight="1">
      <c r="A183" s="249"/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T183" s="44"/>
      <c r="U183" s="44"/>
      <c r="V183" s="250"/>
      <c r="W183" s="250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</row>
    <row r="184" spans="1:35" s="43" customFormat="1" ht="10.5" customHeight="1">
      <c r="A184" s="249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250"/>
      <c r="W184" s="250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</row>
    <row r="185" spans="1:35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250"/>
      <c r="W185" s="250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</row>
    <row r="186" spans="1:35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250"/>
      <c r="W186" s="250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35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250"/>
      <c r="W187" s="250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</row>
    <row r="188" spans="1:35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250"/>
      <c r="W188" s="250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</row>
    <row r="189" spans="1:35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250"/>
      <c r="W189" s="250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</row>
    <row r="190" spans="1:35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250"/>
      <c r="W190" s="250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250"/>
      <c r="W191" s="250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</row>
    <row r="192" spans="1:35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250"/>
      <c r="W192" s="250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1:35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250"/>
      <c r="W193" s="250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</row>
    <row r="194" spans="1:35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250"/>
      <c r="W194" s="250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</row>
    <row r="195" spans="1:35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250"/>
      <c r="W195" s="250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</row>
    <row r="196" spans="1:35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</row>
    <row r="197" spans="1:35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</row>
    <row r="198" spans="1:35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</row>
    <row r="199" spans="1:35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35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</row>
    <row r="201" spans="1:35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</row>
    <row r="202" spans="1:35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</row>
    <row r="203" spans="1:35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</row>
    <row r="204" spans="1:35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</row>
    <row r="205" spans="1:35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</row>
    <row r="206" spans="1:35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</row>
    <row r="207" spans="1:35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</row>
    <row r="208" spans="1:35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</row>
    <row r="209" spans="1:35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</row>
    <row r="210" spans="1:35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</row>
    <row r="211" spans="1:35" s="43" customFormat="1" ht="10.5" customHeight="1">
      <c r="A211" s="249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</row>
    <row r="212" spans="1:35" s="43" customFormat="1" ht="10.5" customHeight="1">
      <c r="A212" s="249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</row>
    <row r="213" spans="1:35" s="43" customFormat="1" ht="10.5" customHeight="1">
      <c r="A213" s="249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</row>
    <row r="214" spans="1:35" s="43" customFormat="1" ht="10.5" customHeight="1">
      <c r="A214" s="249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35" s="43" customFormat="1" ht="10.5" customHeight="1">
      <c r="A215" s="249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</row>
    <row r="216" spans="1:35" s="43" customFormat="1" ht="10.5" customHeight="1">
      <c r="A216" s="249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</row>
    <row r="217" spans="1:35" s="43" customFormat="1" ht="10.5" customHeight="1">
      <c r="A217" s="249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</row>
    <row r="218" spans="1:35" s="43" customFormat="1" ht="10.5" customHeight="1">
      <c r="A218" s="249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</row>
    <row r="219" spans="1:35" s="43" customFormat="1" ht="10.5" customHeight="1">
      <c r="A219" s="249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</row>
    <row r="220" spans="1:35" s="43" customFormat="1" ht="10.5" customHeight="1">
      <c r="A220" s="249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35" s="43" customFormat="1" ht="10.5" customHeight="1">
      <c r="A221" s="249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35" s="43" customFormat="1" ht="10.5" customHeight="1">
      <c r="A222" s="249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</row>
    <row r="223" spans="1:35" s="43" customFormat="1" ht="10.5" customHeight="1">
      <c r="A223" s="249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35" s="43" customFormat="1" ht="10.5" customHeight="1">
      <c r="A224" s="249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</row>
    <row r="225" spans="1:35" s="43" customFormat="1" ht="10.5" customHeight="1">
      <c r="A225" s="249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</row>
    <row r="226" spans="1:35" s="43" customFormat="1" ht="10.5" customHeight="1">
      <c r="A226" s="249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</row>
    <row r="227" spans="1:35" s="43" customFormat="1" ht="10.5" customHeight="1">
      <c r="A227" s="249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</row>
    <row r="228" spans="1:35" s="43" customFormat="1" ht="10.5" customHeight="1">
      <c r="A228" s="249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</row>
    <row r="229" spans="1:35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</row>
    <row r="230" spans="1:35" s="43" customFormat="1" ht="10.5" customHeight="1">
      <c r="A230" s="249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</row>
    <row r="231" spans="1:35" s="43" customFormat="1" ht="10.5" customHeight="1">
      <c r="A231" s="249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250"/>
      <c r="W231" s="250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</row>
    <row r="232" spans="1:35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250"/>
      <c r="W232" s="250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</row>
    <row r="233" spans="1:35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250"/>
      <c r="W233" s="250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</row>
    <row r="234" spans="1:35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250"/>
      <c r="W234" s="250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</row>
    <row r="235" spans="1:23" s="255" customFormat="1" ht="23.25" customHeight="1">
      <c r="A235" s="662" t="s">
        <v>335</v>
      </c>
      <c r="B235" s="663"/>
      <c r="C235" s="663"/>
      <c r="D235" s="663"/>
      <c r="E235" s="663"/>
      <c r="F235" s="663"/>
      <c r="G235" s="663"/>
      <c r="H235" s="663"/>
      <c r="I235" s="663"/>
      <c r="J235" s="663"/>
      <c r="K235" s="663"/>
      <c r="L235" s="663"/>
      <c r="M235" s="663"/>
      <c r="N235" s="663"/>
      <c r="O235" s="663"/>
      <c r="P235" s="663"/>
      <c r="Q235" s="663"/>
      <c r="R235" s="663"/>
      <c r="S235" s="663"/>
      <c r="T235" s="663"/>
      <c r="U235" s="663"/>
      <c r="V235" s="663"/>
      <c r="W235" s="664"/>
    </row>
    <row r="236" spans="1:23" ht="4.5" customHeight="1" thickBo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43"/>
      <c r="V236" s="52"/>
      <c r="W236" s="52"/>
    </row>
    <row r="237" spans="1:23" ht="30.75" customHeight="1">
      <c r="A237" s="725" t="s">
        <v>164</v>
      </c>
      <c r="B237" s="688" t="s">
        <v>49</v>
      </c>
      <c r="C237" s="689"/>
      <c r="D237" s="677" t="s">
        <v>175</v>
      </c>
      <c r="E237" s="750" t="s">
        <v>185</v>
      </c>
      <c r="F237" s="738" t="s">
        <v>177</v>
      </c>
      <c r="G237" s="738" t="s">
        <v>178</v>
      </c>
      <c r="H237" s="738" t="s">
        <v>179</v>
      </c>
      <c r="I237" s="738" t="s">
        <v>186</v>
      </c>
      <c r="J237" s="738" t="s">
        <v>162</v>
      </c>
      <c r="K237" s="738"/>
      <c r="L237" s="738"/>
      <c r="M237" s="738" t="s">
        <v>184</v>
      </c>
      <c r="N237" s="738"/>
      <c r="O237" s="744" t="s">
        <v>155</v>
      </c>
      <c r="P237" s="681" t="s">
        <v>176</v>
      </c>
      <c r="Q237" s="666"/>
      <c r="R237" s="667" t="s">
        <v>183</v>
      </c>
      <c r="S237" s="698" t="s">
        <v>165</v>
      </c>
      <c r="T237" s="699"/>
      <c r="U237" s="669" t="s">
        <v>345</v>
      </c>
      <c r="V237" s="665" t="s">
        <v>243</v>
      </c>
      <c r="W237" s="666"/>
    </row>
    <row r="238" spans="1:23" ht="38.25" customHeight="1">
      <c r="A238" s="726"/>
      <c r="B238" s="270" t="s">
        <v>173</v>
      </c>
      <c r="C238" s="267" t="s">
        <v>154</v>
      </c>
      <c r="D238" s="678"/>
      <c r="E238" s="751"/>
      <c r="F238" s="752"/>
      <c r="G238" s="752"/>
      <c r="H238" s="752"/>
      <c r="I238" s="752"/>
      <c r="J238" s="268" t="s">
        <v>180</v>
      </c>
      <c r="K238" s="268" t="s">
        <v>181</v>
      </c>
      <c r="L238" s="268" t="s">
        <v>182</v>
      </c>
      <c r="M238" s="268" t="s">
        <v>173</v>
      </c>
      <c r="N238" s="268" t="s">
        <v>154</v>
      </c>
      <c r="O238" s="745"/>
      <c r="P238" s="298" t="s">
        <v>173</v>
      </c>
      <c r="Q238" s="299" t="s">
        <v>154</v>
      </c>
      <c r="R238" s="668"/>
      <c r="S238" s="296" t="s">
        <v>174</v>
      </c>
      <c r="T238" s="297" t="s">
        <v>154</v>
      </c>
      <c r="U238" s="670"/>
      <c r="V238" s="358" t="s">
        <v>244</v>
      </c>
      <c r="W238" s="408" t="s">
        <v>320</v>
      </c>
    </row>
    <row r="239" spans="1:23" ht="12.75" customHeight="1" thickBot="1">
      <c r="A239" s="727"/>
      <c r="B239" s="415" t="s">
        <v>82</v>
      </c>
      <c r="C239" s="318" t="s">
        <v>166</v>
      </c>
      <c r="D239" s="318" t="s">
        <v>167</v>
      </c>
      <c r="E239" s="333" t="s">
        <v>87</v>
      </c>
      <c r="F239" s="331" t="s">
        <v>79</v>
      </c>
      <c r="G239" s="331" t="s">
        <v>80</v>
      </c>
      <c r="H239" s="331" t="s">
        <v>153</v>
      </c>
      <c r="I239" s="331" t="s">
        <v>161</v>
      </c>
      <c r="J239" s="331" t="s">
        <v>163</v>
      </c>
      <c r="K239" s="331" t="s">
        <v>83</v>
      </c>
      <c r="L239" s="331" t="s">
        <v>187</v>
      </c>
      <c r="M239" s="331" t="s">
        <v>188</v>
      </c>
      <c r="N239" s="331" t="s">
        <v>81</v>
      </c>
      <c r="O239" s="338" t="s">
        <v>189</v>
      </c>
      <c r="P239" s="333" t="s">
        <v>85</v>
      </c>
      <c r="Q239" s="331" t="s">
        <v>190</v>
      </c>
      <c r="R239" s="338" t="s">
        <v>191</v>
      </c>
      <c r="S239" s="333" t="s">
        <v>192</v>
      </c>
      <c r="T239" s="331" t="s">
        <v>193</v>
      </c>
      <c r="U239" s="334" t="s">
        <v>194</v>
      </c>
      <c r="V239" s="264" t="s">
        <v>85</v>
      </c>
      <c r="W239" s="272" t="s">
        <v>190</v>
      </c>
    </row>
    <row r="240" spans="1:23" ht="24" customHeight="1">
      <c r="A240" s="281" t="s">
        <v>238</v>
      </c>
      <c r="B240" s="416">
        <f>SUM(B241:B243)</f>
        <v>46</v>
      </c>
      <c r="C240" s="417">
        <f>SUM(C241:C243)</f>
        <v>0</v>
      </c>
      <c r="D240" s="418">
        <f>+B240+C240</f>
        <v>46</v>
      </c>
      <c r="E240" s="379">
        <f>SUM(E241:E243)</f>
        <v>51</v>
      </c>
      <c r="F240" s="377">
        <f>SUM(F241:F243)</f>
        <v>0</v>
      </c>
      <c r="G240" s="377">
        <f aca="true" t="shared" si="11" ref="G240:N240">SUM(G241:G243)</f>
        <v>0</v>
      </c>
      <c r="H240" s="377">
        <f t="shared" si="11"/>
        <v>0</v>
      </c>
      <c r="I240" s="377">
        <f t="shared" si="11"/>
        <v>2</v>
      </c>
      <c r="J240" s="377">
        <f t="shared" si="11"/>
        <v>0</v>
      </c>
      <c r="K240" s="377">
        <f t="shared" si="11"/>
        <v>0</v>
      </c>
      <c r="L240" s="377">
        <f t="shared" si="11"/>
        <v>0</v>
      </c>
      <c r="M240" s="377">
        <f>SUM(M241:M243)</f>
        <v>53</v>
      </c>
      <c r="N240" s="377">
        <f t="shared" si="11"/>
        <v>0</v>
      </c>
      <c r="O240" s="307">
        <f>SUM(O241:O243)</f>
        <v>53</v>
      </c>
      <c r="P240" s="278">
        <f>SUM(P241:P243)</f>
        <v>12</v>
      </c>
      <c r="Q240" s="343">
        <f>SUM(Q241:Q243)</f>
        <v>4</v>
      </c>
      <c r="R240" s="310">
        <f aca="true" t="shared" si="12" ref="R240:W240">SUM(R241:R243)</f>
        <v>16</v>
      </c>
      <c r="S240" s="322">
        <f t="shared" si="12"/>
        <v>-19</v>
      </c>
      <c r="T240" s="323">
        <f t="shared" si="12"/>
        <v>-4</v>
      </c>
      <c r="U240" s="312">
        <f t="shared" si="12"/>
        <v>-23</v>
      </c>
      <c r="V240" s="259">
        <f>SUM(V241:V243)</f>
        <v>376</v>
      </c>
      <c r="W240" s="259">
        <f t="shared" si="12"/>
        <v>76</v>
      </c>
    </row>
    <row r="241" spans="1:35" s="251" customFormat="1" ht="19.5" customHeight="1">
      <c r="A241" s="282" t="s">
        <v>314</v>
      </c>
      <c r="B241" s="273">
        <v>15</v>
      </c>
      <c r="C241" s="257">
        <v>0</v>
      </c>
      <c r="D241" s="274">
        <f>+B241+C241</f>
        <v>15</v>
      </c>
      <c r="E241" s="439">
        <v>23</v>
      </c>
      <c r="F241" s="378">
        <v>0</v>
      </c>
      <c r="G241" s="378">
        <v>0</v>
      </c>
      <c r="H241" s="378">
        <v>0</v>
      </c>
      <c r="I241" s="378">
        <v>1</v>
      </c>
      <c r="J241" s="378">
        <v>0</v>
      </c>
      <c r="K241" s="378">
        <v>0</v>
      </c>
      <c r="L241" s="378">
        <v>0</v>
      </c>
      <c r="M241" s="378">
        <f>SUM(E241:L241)</f>
        <v>24</v>
      </c>
      <c r="N241" s="378">
        <v>0</v>
      </c>
      <c r="O241" s="383">
        <f>+M241+N241</f>
        <v>24</v>
      </c>
      <c r="P241" s="345">
        <v>7</v>
      </c>
      <c r="Q241" s="344">
        <v>0</v>
      </c>
      <c r="R241" s="348">
        <f>+P241+Q241</f>
        <v>7</v>
      </c>
      <c r="S241" s="351">
        <f aca="true" t="shared" si="13" ref="S241:T243">+B241-M241-P241</f>
        <v>-16</v>
      </c>
      <c r="T241" s="350">
        <f t="shared" si="13"/>
        <v>0</v>
      </c>
      <c r="U241" s="352">
        <f>+S241+T241</f>
        <v>-16</v>
      </c>
      <c r="V241" s="376">
        <v>107</v>
      </c>
      <c r="W241" s="279">
        <v>26</v>
      </c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</row>
    <row r="242" spans="1:35" s="251" customFormat="1" ht="19.5" customHeight="1">
      <c r="A242" s="282" t="s">
        <v>265</v>
      </c>
      <c r="B242" s="273">
        <v>23</v>
      </c>
      <c r="C242" s="257">
        <v>0</v>
      </c>
      <c r="D242" s="274">
        <f>+B242+C242</f>
        <v>23</v>
      </c>
      <c r="E242" s="439">
        <v>23</v>
      </c>
      <c r="F242" s="378">
        <v>0</v>
      </c>
      <c r="G242" s="378">
        <v>0</v>
      </c>
      <c r="H242" s="378">
        <v>0</v>
      </c>
      <c r="I242" s="378">
        <v>1</v>
      </c>
      <c r="J242" s="378">
        <v>0</v>
      </c>
      <c r="K242" s="378">
        <v>0</v>
      </c>
      <c r="L242" s="378">
        <v>0</v>
      </c>
      <c r="M242" s="378">
        <f>SUM(E242:L242)</f>
        <v>24</v>
      </c>
      <c r="N242" s="378">
        <v>0</v>
      </c>
      <c r="O242" s="383">
        <f>+N242+M242</f>
        <v>24</v>
      </c>
      <c r="P242" s="345">
        <v>5</v>
      </c>
      <c r="Q242" s="344">
        <v>2</v>
      </c>
      <c r="R242" s="348">
        <f>+P242+Q242</f>
        <v>7</v>
      </c>
      <c r="S242" s="351">
        <f t="shared" si="13"/>
        <v>-6</v>
      </c>
      <c r="T242" s="350">
        <f t="shared" si="13"/>
        <v>-2</v>
      </c>
      <c r="U242" s="352">
        <f>+S242+T242</f>
        <v>-8</v>
      </c>
      <c r="V242" s="376">
        <v>188</v>
      </c>
      <c r="W242" s="279">
        <v>38</v>
      </c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</row>
    <row r="243" spans="1:35" s="251" customFormat="1" ht="19.5" customHeight="1" thickBot="1">
      <c r="A243" s="283" t="s">
        <v>317</v>
      </c>
      <c r="B243" s="275">
        <v>8</v>
      </c>
      <c r="C243" s="276">
        <v>0</v>
      </c>
      <c r="D243" s="277">
        <f>+B243+C243</f>
        <v>8</v>
      </c>
      <c r="E243" s="438">
        <v>5</v>
      </c>
      <c r="F243" s="438">
        <v>0</v>
      </c>
      <c r="G243" s="438">
        <v>0</v>
      </c>
      <c r="H243" s="438">
        <v>0</v>
      </c>
      <c r="I243" s="438">
        <v>0</v>
      </c>
      <c r="J243" s="438">
        <v>0</v>
      </c>
      <c r="K243" s="438">
        <v>0</v>
      </c>
      <c r="L243" s="438">
        <v>0</v>
      </c>
      <c r="M243" s="381">
        <f>SUM(E243:L243)</f>
        <v>5</v>
      </c>
      <c r="N243" s="381">
        <v>0</v>
      </c>
      <c r="O243" s="384">
        <f>+N243+M243</f>
        <v>5</v>
      </c>
      <c r="P243" s="346">
        <v>0</v>
      </c>
      <c r="Q243" s="347">
        <v>2</v>
      </c>
      <c r="R243" s="349">
        <f>+P243+Q243</f>
        <v>2</v>
      </c>
      <c r="S243" s="353">
        <f t="shared" si="13"/>
        <v>3</v>
      </c>
      <c r="T243" s="354">
        <f t="shared" si="13"/>
        <v>-2</v>
      </c>
      <c r="U243" s="355">
        <f>+S243+T243</f>
        <v>1</v>
      </c>
      <c r="V243" s="385">
        <v>81</v>
      </c>
      <c r="W243" s="280">
        <v>12</v>
      </c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</row>
    <row r="244" spans="1:33" s="43" customFormat="1" ht="12.75" customHeight="1">
      <c r="A244" s="685" t="s">
        <v>339</v>
      </c>
      <c r="B244" s="685"/>
      <c r="C244" s="685"/>
      <c r="D244" s="685"/>
      <c r="E244" s="685"/>
      <c r="F244" s="685"/>
      <c r="G244" s="685"/>
      <c r="H244" s="685"/>
      <c r="I244" s="685"/>
      <c r="J244" s="685"/>
      <c r="K244" s="685"/>
      <c r="L244" s="685"/>
      <c r="M244" s="685"/>
      <c r="N244" s="685"/>
      <c r="O244" s="685"/>
      <c r="P244" s="685"/>
      <c r="Q244" s="685"/>
      <c r="R244" s="685"/>
      <c r="S244" s="685"/>
      <c r="T244" s="685"/>
      <c r="U244" s="685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5" s="62" customFormat="1" ht="10.5" customHeight="1">
      <c r="A245" s="315"/>
      <c r="B245" s="266"/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46"/>
      <c r="V245" s="266"/>
      <c r="W245" s="26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</row>
    <row r="246" spans="1:35" s="43" customFormat="1" ht="12.75" customHeight="1">
      <c r="A246" s="269"/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</row>
    <row r="247" spans="1:35" s="43" customFormat="1" ht="12.75" customHeight="1">
      <c r="A247" s="269"/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</row>
    <row r="248" spans="1:35" s="43" customFormat="1" ht="12.75" customHeight="1">
      <c r="A248" s="269"/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</row>
    <row r="249" spans="1:35" s="43" customFormat="1" ht="12.75" customHeigh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</row>
    <row r="250" spans="1:35" s="43" customFormat="1" ht="12.75" customHeight="1">
      <c r="A250" s="269"/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</row>
    <row r="251" spans="1:35" s="43" customFormat="1" ht="12.75" customHeight="1">
      <c r="A251" s="269"/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</row>
    <row r="252" spans="1:35" s="43" customFormat="1" ht="12.75" customHeight="1">
      <c r="A252" s="269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</row>
    <row r="253" spans="1:35" s="43" customFormat="1" ht="12.75" customHeight="1">
      <c r="A253" s="269"/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</row>
    <row r="254" spans="1:35" s="43" customFormat="1" ht="12.75" customHeight="1">
      <c r="A254" s="269"/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</row>
    <row r="255" spans="1:35" s="43" customFormat="1" ht="12.75" customHeight="1">
      <c r="A255" s="269"/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</row>
    <row r="256" spans="1:35" s="43" customFormat="1" ht="12.75" customHeight="1">
      <c r="A256" s="269"/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</row>
    <row r="257" spans="1:35" s="43" customFormat="1" ht="12.75" customHeight="1">
      <c r="A257" s="269"/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</row>
    <row r="258" spans="1:35" s="43" customFormat="1" ht="12.75" customHeight="1">
      <c r="A258" s="269"/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</row>
    <row r="259" spans="1:35" s="43" customFormat="1" ht="12.75" customHeight="1">
      <c r="A259" s="269"/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</row>
    <row r="260" spans="1:35" s="43" customFormat="1" ht="12.75" customHeight="1">
      <c r="A260" s="269"/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</row>
    <row r="261" spans="1:35" s="43" customFormat="1" ht="12.75" customHeight="1">
      <c r="A261" s="269"/>
      <c r="B261" s="269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</row>
    <row r="262" spans="1:35" s="43" customFormat="1" ht="12.75" customHeight="1">
      <c r="A262" s="424"/>
      <c r="B262" s="424"/>
      <c r="C262" s="424"/>
      <c r="D262" s="424"/>
      <c r="E262" s="424"/>
      <c r="F262" s="424"/>
      <c r="G262" s="424"/>
      <c r="H262" s="424"/>
      <c r="I262" s="424"/>
      <c r="J262" s="424"/>
      <c r="K262" s="424"/>
      <c r="L262" s="424"/>
      <c r="M262" s="424"/>
      <c r="N262" s="424"/>
      <c r="O262" s="424"/>
      <c r="P262" s="424"/>
      <c r="Q262" s="424"/>
      <c r="R262" s="424"/>
      <c r="S262" s="424"/>
      <c r="T262" s="424"/>
      <c r="U262" s="424"/>
      <c r="V262" s="424"/>
      <c r="W262" s="42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</row>
    <row r="263" spans="1:35" s="43" customFormat="1" ht="12.75" customHeight="1">
      <c r="A263" s="424"/>
      <c r="B263" s="424"/>
      <c r="C263" s="424"/>
      <c r="D263" s="424"/>
      <c r="E263" s="424"/>
      <c r="F263" s="424"/>
      <c r="G263" s="424"/>
      <c r="H263" s="424"/>
      <c r="I263" s="424"/>
      <c r="J263" s="424"/>
      <c r="K263" s="424"/>
      <c r="L263" s="424"/>
      <c r="M263" s="424"/>
      <c r="N263" s="424"/>
      <c r="O263" s="424"/>
      <c r="P263" s="424"/>
      <c r="Q263" s="424"/>
      <c r="R263" s="424"/>
      <c r="S263" s="424"/>
      <c r="T263" s="424"/>
      <c r="U263" s="424"/>
      <c r="V263" s="424"/>
      <c r="W263" s="42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</row>
    <row r="264" spans="1:35" s="43" customFormat="1" ht="12.75" customHeight="1">
      <c r="A264" s="424"/>
      <c r="B264" s="424"/>
      <c r="C264" s="424"/>
      <c r="D264" s="42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4"/>
      <c r="P264" s="424"/>
      <c r="Q264" s="424"/>
      <c r="R264" s="424"/>
      <c r="S264" s="424"/>
      <c r="T264" s="424"/>
      <c r="U264" s="424"/>
      <c r="V264" s="424"/>
      <c r="W264" s="42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</row>
    <row r="265" spans="1:23" s="254" customFormat="1" ht="5.25" customHeight="1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V265" s="256"/>
      <c r="W265" s="256"/>
    </row>
    <row r="266" spans="1:23" s="254" customFormat="1" ht="5.25" customHeight="1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V266" s="256"/>
      <c r="W266" s="256"/>
    </row>
    <row r="267" spans="1:23" s="254" customFormat="1" ht="5.25" customHeight="1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V267" s="256"/>
      <c r="W267" s="256"/>
    </row>
    <row r="268" spans="1:23" s="255" customFormat="1" ht="23.25" customHeight="1">
      <c r="A268" s="662" t="s">
        <v>335</v>
      </c>
      <c r="B268" s="663"/>
      <c r="C268" s="663"/>
      <c r="D268" s="663"/>
      <c r="E268" s="663"/>
      <c r="F268" s="663"/>
      <c r="G268" s="663"/>
      <c r="H268" s="663"/>
      <c r="I268" s="663"/>
      <c r="J268" s="663"/>
      <c r="K268" s="663"/>
      <c r="L268" s="663"/>
      <c r="M268" s="663"/>
      <c r="N268" s="663"/>
      <c r="O268" s="663"/>
      <c r="P268" s="663"/>
      <c r="Q268" s="663"/>
      <c r="R268" s="663"/>
      <c r="S268" s="663"/>
      <c r="T268" s="663"/>
      <c r="U268" s="663"/>
      <c r="V268" s="663"/>
      <c r="W268" s="664"/>
    </row>
    <row r="269" spans="1:23" ht="4.5" customHeight="1" thickBo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43"/>
      <c r="V269" s="52"/>
      <c r="W269" s="52"/>
    </row>
    <row r="270" spans="1:23" ht="33.75" customHeight="1">
      <c r="A270" s="656" t="s">
        <v>164</v>
      </c>
      <c r="B270" s="688" t="s">
        <v>49</v>
      </c>
      <c r="C270" s="689"/>
      <c r="D270" s="691" t="s">
        <v>175</v>
      </c>
      <c r="E270" s="750" t="s">
        <v>185</v>
      </c>
      <c r="F270" s="738" t="s">
        <v>177</v>
      </c>
      <c r="G270" s="738" t="s">
        <v>178</v>
      </c>
      <c r="H270" s="738" t="s">
        <v>179</v>
      </c>
      <c r="I270" s="738" t="s">
        <v>198</v>
      </c>
      <c r="J270" s="738" t="s">
        <v>162</v>
      </c>
      <c r="K270" s="738"/>
      <c r="L270" s="738"/>
      <c r="M270" s="738" t="s">
        <v>184</v>
      </c>
      <c r="N270" s="738"/>
      <c r="O270" s="753" t="s">
        <v>155</v>
      </c>
      <c r="P270" s="681" t="s">
        <v>176</v>
      </c>
      <c r="Q270" s="666"/>
      <c r="R270" s="718" t="s">
        <v>183</v>
      </c>
      <c r="S270" s="698" t="s">
        <v>165</v>
      </c>
      <c r="T270" s="699"/>
      <c r="U270" s="669" t="s">
        <v>345</v>
      </c>
      <c r="V270" s="681" t="s">
        <v>243</v>
      </c>
      <c r="W270" s="718"/>
    </row>
    <row r="271" spans="1:23" ht="24" customHeight="1">
      <c r="A271" s="657"/>
      <c r="B271" s="300" t="s">
        <v>173</v>
      </c>
      <c r="C271" s="301" t="s">
        <v>154</v>
      </c>
      <c r="D271" s="692"/>
      <c r="E271" s="751"/>
      <c r="F271" s="752"/>
      <c r="G271" s="752"/>
      <c r="H271" s="752"/>
      <c r="I271" s="752"/>
      <c r="J271" s="390" t="s">
        <v>180</v>
      </c>
      <c r="K271" s="390" t="s">
        <v>181</v>
      </c>
      <c r="L271" s="390" t="s">
        <v>182</v>
      </c>
      <c r="M271" s="390" t="s">
        <v>173</v>
      </c>
      <c r="N271" s="390" t="s">
        <v>154</v>
      </c>
      <c r="O271" s="754"/>
      <c r="P271" s="298" t="s">
        <v>173</v>
      </c>
      <c r="Q271" s="299" t="s">
        <v>154</v>
      </c>
      <c r="R271" s="719"/>
      <c r="S271" s="296" t="s">
        <v>174</v>
      </c>
      <c r="T271" s="297" t="s">
        <v>154</v>
      </c>
      <c r="U271" s="670"/>
      <c r="V271" s="298" t="s">
        <v>244</v>
      </c>
      <c r="W271" s="389" t="s">
        <v>245</v>
      </c>
    </row>
    <row r="272" spans="1:23" ht="12.75" customHeight="1">
      <c r="A272" s="657"/>
      <c r="B272" s="333" t="s">
        <v>82</v>
      </c>
      <c r="C272" s="331" t="s">
        <v>166</v>
      </c>
      <c r="D272" s="334" t="s">
        <v>167</v>
      </c>
      <c r="E272" s="333" t="s">
        <v>87</v>
      </c>
      <c r="F272" s="331" t="s">
        <v>79</v>
      </c>
      <c r="G272" s="331" t="s">
        <v>80</v>
      </c>
      <c r="H272" s="331" t="s">
        <v>153</v>
      </c>
      <c r="I272" s="331" t="s">
        <v>161</v>
      </c>
      <c r="J272" s="331" t="s">
        <v>163</v>
      </c>
      <c r="K272" s="331" t="s">
        <v>83</v>
      </c>
      <c r="L272" s="331" t="s">
        <v>187</v>
      </c>
      <c r="M272" s="331" t="s">
        <v>188</v>
      </c>
      <c r="N272" s="331" t="s">
        <v>81</v>
      </c>
      <c r="O272" s="334" t="s">
        <v>189</v>
      </c>
      <c r="P272" s="333" t="s">
        <v>85</v>
      </c>
      <c r="Q272" s="331" t="s">
        <v>190</v>
      </c>
      <c r="R272" s="334" t="s">
        <v>191</v>
      </c>
      <c r="S272" s="333" t="s">
        <v>192</v>
      </c>
      <c r="T272" s="331" t="s">
        <v>193</v>
      </c>
      <c r="U272" s="334" t="s">
        <v>194</v>
      </c>
      <c r="V272" s="333" t="s">
        <v>85</v>
      </c>
      <c r="W272" s="334" t="s">
        <v>190</v>
      </c>
    </row>
    <row r="273" spans="1:23" ht="24" customHeight="1">
      <c r="A273" s="281" t="s">
        <v>239</v>
      </c>
      <c r="B273" s="316">
        <f>SUM(B274:B287)</f>
        <v>4266</v>
      </c>
      <c r="C273" s="316">
        <f>SUM(C274:C287)</f>
        <v>267</v>
      </c>
      <c r="D273" s="304">
        <f aca="true" t="shared" si="14" ref="D273:D287">+B273+C273</f>
        <v>4533</v>
      </c>
      <c r="E273" s="379">
        <f aca="true" t="shared" si="15" ref="E273:U273">SUM(E274:E287)</f>
        <v>1960</v>
      </c>
      <c r="F273" s="377">
        <f t="shared" si="15"/>
        <v>172</v>
      </c>
      <c r="G273" s="377">
        <f t="shared" si="15"/>
        <v>13</v>
      </c>
      <c r="H273" s="377">
        <f t="shared" si="15"/>
        <v>1</v>
      </c>
      <c r="I273" s="377">
        <f t="shared" si="15"/>
        <v>76</v>
      </c>
      <c r="J273" s="377">
        <f t="shared" si="15"/>
        <v>6</v>
      </c>
      <c r="K273" s="377">
        <f t="shared" si="15"/>
        <v>1</v>
      </c>
      <c r="L273" s="377">
        <f t="shared" si="15"/>
        <v>7</v>
      </c>
      <c r="M273" s="377">
        <f t="shared" si="15"/>
        <v>2236</v>
      </c>
      <c r="N273" s="377">
        <f t="shared" si="15"/>
        <v>36</v>
      </c>
      <c r="O273" s="306">
        <f t="shared" si="15"/>
        <v>2272</v>
      </c>
      <c r="P273" s="278">
        <f t="shared" si="15"/>
        <v>267</v>
      </c>
      <c r="Q273" s="343">
        <f t="shared" si="15"/>
        <v>89</v>
      </c>
      <c r="R273" s="309">
        <f>SUM(R274:R287)</f>
        <v>356</v>
      </c>
      <c r="S273" s="322">
        <f t="shared" si="15"/>
        <v>1763</v>
      </c>
      <c r="T273" s="323">
        <f t="shared" si="15"/>
        <v>142</v>
      </c>
      <c r="U273" s="312">
        <f t="shared" si="15"/>
        <v>1905</v>
      </c>
      <c r="V273" s="309">
        <f>SUM(V274:V287)</f>
        <v>3721</v>
      </c>
      <c r="W273" s="309">
        <f>SUM(W274:W287)</f>
        <v>1611</v>
      </c>
    </row>
    <row r="274" spans="1:35" s="251" customFormat="1" ht="21" customHeight="1">
      <c r="A274" s="393" t="s">
        <v>247</v>
      </c>
      <c r="B274" s="332">
        <v>853</v>
      </c>
      <c r="C274" s="332">
        <v>4</v>
      </c>
      <c r="D274" s="304">
        <f t="shared" si="14"/>
        <v>857</v>
      </c>
      <c r="E274" s="378">
        <v>318</v>
      </c>
      <c r="F274" s="378">
        <v>3</v>
      </c>
      <c r="G274" s="378">
        <v>0</v>
      </c>
      <c r="H274" s="378">
        <v>0</v>
      </c>
      <c r="I274" s="378">
        <v>1</v>
      </c>
      <c r="J274" s="378">
        <v>0</v>
      </c>
      <c r="K274" s="378">
        <v>0</v>
      </c>
      <c r="L274" s="378">
        <v>0</v>
      </c>
      <c r="M274" s="378">
        <f>SUM(E274:L274)</f>
        <v>322</v>
      </c>
      <c r="N274" s="378">
        <v>0</v>
      </c>
      <c r="O274" s="380">
        <f>SUM(M274:N274)</f>
        <v>322</v>
      </c>
      <c r="P274" s="344">
        <v>21</v>
      </c>
      <c r="Q274" s="344">
        <v>2</v>
      </c>
      <c r="R274" s="372">
        <f>SUM(P274:Q274)</f>
        <v>23</v>
      </c>
      <c r="S274" s="351">
        <f aca="true" t="shared" si="16" ref="S274:S287">+B274-M274-P274</f>
        <v>510</v>
      </c>
      <c r="T274" s="350">
        <f aca="true" t="shared" si="17" ref="T274:T287">+C274-N274-Q274</f>
        <v>2</v>
      </c>
      <c r="U274" s="352">
        <f>+S274+T274</f>
        <v>512</v>
      </c>
      <c r="V274" s="345">
        <v>572</v>
      </c>
      <c r="W274" s="372">
        <v>316</v>
      </c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  <c r="AH274" s="252"/>
      <c r="AI274" s="252"/>
    </row>
    <row r="275" spans="1:35" s="251" customFormat="1" ht="21" customHeight="1">
      <c r="A275" s="393" t="s">
        <v>315</v>
      </c>
      <c r="B275" s="332">
        <v>83</v>
      </c>
      <c r="C275" s="332">
        <v>1</v>
      </c>
      <c r="D275" s="304">
        <f t="shared" si="14"/>
        <v>84</v>
      </c>
      <c r="E275" s="378">
        <v>49</v>
      </c>
      <c r="F275" s="378">
        <v>7</v>
      </c>
      <c r="G275" s="378">
        <v>2</v>
      </c>
      <c r="H275" s="378">
        <v>0</v>
      </c>
      <c r="I275" s="378">
        <v>10</v>
      </c>
      <c r="J275" s="378">
        <v>0</v>
      </c>
      <c r="K275" s="378">
        <v>0</v>
      </c>
      <c r="L275" s="378">
        <v>1</v>
      </c>
      <c r="M275" s="378">
        <f aca="true" t="shared" si="18" ref="M275:M287">SUM(E275:L275)</f>
        <v>69</v>
      </c>
      <c r="N275" s="378">
        <v>10</v>
      </c>
      <c r="O275" s="380">
        <f aca="true" t="shared" si="19" ref="O275:O287">SUM(M275:N275)</f>
        <v>79</v>
      </c>
      <c r="P275" s="344">
        <v>7</v>
      </c>
      <c r="Q275" s="344">
        <v>0</v>
      </c>
      <c r="R275" s="372">
        <f aca="true" t="shared" si="20" ref="R275:R287">SUM(P275:Q275)</f>
        <v>7</v>
      </c>
      <c r="S275" s="351">
        <f t="shared" si="16"/>
        <v>7</v>
      </c>
      <c r="T275" s="350">
        <f t="shared" si="17"/>
        <v>-9</v>
      </c>
      <c r="U275" s="352">
        <f>+S275+T275</f>
        <v>-2</v>
      </c>
      <c r="V275" s="345">
        <v>285</v>
      </c>
      <c r="W275" s="372">
        <v>63</v>
      </c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  <c r="AH275" s="252"/>
      <c r="AI275" s="252"/>
    </row>
    <row r="276" spans="1:35" s="251" customFormat="1" ht="21" customHeight="1">
      <c r="A276" s="393" t="s">
        <v>284</v>
      </c>
      <c r="B276" s="332">
        <v>721</v>
      </c>
      <c r="C276" s="332">
        <v>5</v>
      </c>
      <c r="D276" s="304">
        <f t="shared" si="14"/>
        <v>726</v>
      </c>
      <c r="E276" s="378">
        <v>356</v>
      </c>
      <c r="F276" s="378">
        <v>4</v>
      </c>
      <c r="G276" s="378">
        <v>0</v>
      </c>
      <c r="H276" s="378">
        <v>0</v>
      </c>
      <c r="I276" s="378">
        <v>0</v>
      </c>
      <c r="J276" s="378">
        <v>0</v>
      </c>
      <c r="K276" s="378">
        <v>0</v>
      </c>
      <c r="L276" s="378">
        <v>0</v>
      </c>
      <c r="M276" s="378">
        <f t="shared" si="18"/>
        <v>360</v>
      </c>
      <c r="N276" s="378">
        <v>0</v>
      </c>
      <c r="O276" s="380">
        <f t="shared" si="19"/>
        <v>360</v>
      </c>
      <c r="P276" s="344">
        <v>14</v>
      </c>
      <c r="Q276" s="344">
        <v>1</v>
      </c>
      <c r="R276" s="372">
        <f t="shared" si="20"/>
        <v>15</v>
      </c>
      <c r="S276" s="351">
        <f t="shared" si="16"/>
        <v>347</v>
      </c>
      <c r="T276" s="350">
        <f t="shared" si="17"/>
        <v>4</v>
      </c>
      <c r="U276" s="352">
        <f aca="true" t="shared" si="21" ref="U276:U286">+S276+T276</f>
        <v>351</v>
      </c>
      <c r="V276" s="345">
        <v>464</v>
      </c>
      <c r="W276" s="372">
        <v>359</v>
      </c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  <c r="AH276" s="252"/>
      <c r="AI276" s="252"/>
    </row>
    <row r="277" spans="1:35" s="251" customFormat="1" ht="21" customHeight="1">
      <c r="A277" s="393" t="s">
        <v>316</v>
      </c>
      <c r="B277" s="332">
        <v>91</v>
      </c>
      <c r="C277" s="332">
        <v>22</v>
      </c>
      <c r="D277" s="304">
        <f t="shared" si="14"/>
        <v>113</v>
      </c>
      <c r="E277" s="378">
        <v>47</v>
      </c>
      <c r="F277" s="378">
        <v>6</v>
      </c>
      <c r="G277" s="378">
        <v>4</v>
      </c>
      <c r="H277" s="378">
        <v>0</v>
      </c>
      <c r="I277" s="378">
        <v>4</v>
      </c>
      <c r="J277" s="378">
        <v>3</v>
      </c>
      <c r="K277" s="378">
        <v>0</v>
      </c>
      <c r="L277" s="378">
        <v>2</v>
      </c>
      <c r="M277" s="378">
        <f t="shared" si="18"/>
        <v>66</v>
      </c>
      <c r="N277" s="378">
        <v>19</v>
      </c>
      <c r="O277" s="380">
        <f t="shared" si="19"/>
        <v>85</v>
      </c>
      <c r="P277" s="344">
        <v>6</v>
      </c>
      <c r="Q277" s="344">
        <v>5</v>
      </c>
      <c r="R277" s="372">
        <f t="shared" si="20"/>
        <v>11</v>
      </c>
      <c r="S277" s="351">
        <f t="shared" si="16"/>
        <v>19</v>
      </c>
      <c r="T277" s="350">
        <f t="shared" si="17"/>
        <v>-2</v>
      </c>
      <c r="U277" s="352">
        <f t="shared" si="21"/>
        <v>17</v>
      </c>
      <c r="V277" s="345">
        <v>233</v>
      </c>
      <c r="W277" s="372">
        <v>129</v>
      </c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52"/>
      <c r="AI277" s="252"/>
    </row>
    <row r="278" spans="1:35" s="251" customFormat="1" ht="21" customHeight="1">
      <c r="A278" s="393" t="s">
        <v>258</v>
      </c>
      <c r="B278" s="335">
        <v>166</v>
      </c>
      <c r="C278" s="332">
        <v>6</v>
      </c>
      <c r="D278" s="304">
        <f t="shared" si="14"/>
        <v>172</v>
      </c>
      <c r="E278" s="378">
        <v>64</v>
      </c>
      <c r="F278" s="378">
        <v>0</v>
      </c>
      <c r="G278" s="378">
        <v>3</v>
      </c>
      <c r="H278" s="378">
        <v>0</v>
      </c>
      <c r="I278" s="378">
        <v>11</v>
      </c>
      <c r="J278" s="378">
        <v>0</v>
      </c>
      <c r="K278" s="378">
        <v>0</v>
      </c>
      <c r="L278" s="378">
        <v>1</v>
      </c>
      <c r="M278" s="378">
        <f t="shared" si="18"/>
        <v>79</v>
      </c>
      <c r="N278" s="378">
        <v>1</v>
      </c>
      <c r="O278" s="380">
        <f t="shared" si="19"/>
        <v>80</v>
      </c>
      <c r="P278" s="345">
        <v>10</v>
      </c>
      <c r="Q278" s="344">
        <v>5</v>
      </c>
      <c r="R278" s="372">
        <f>SUM(P278:Q278)</f>
        <v>15</v>
      </c>
      <c r="S278" s="351">
        <f t="shared" si="16"/>
        <v>77</v>
      </c>
      <c r="T278" s="350">
        <f t="shared" si="17"/>
        <v>0</v>
      </c>
      <c r="U278" s="352">
        <f>+S278+T278</f>
        <v>77</v>
      </c>
      <c r="V278" s="345">
        <v>180</v>
      </c>
      <c r="W278" s="372">
        <v>72</v>
      </c>
      <c r="X278" s="252"/>
      <c r="Y278" s="252"/>
      <c r="Z278" s="252"/>
      <c r="AA278" s="252"/>
      <c r="AB278" s="252"/>
      <c r="AC278" s="252"/>
      <c r="AD278" s="252"/>
      <c r="AE278" s="252"/>
      <c r="AF278" s="252"/>
      <c r="AG278" s="252"/>
      <c r="AH278" s="252"/>
      <c r="AI278" s="252"/>
    </row>
    <row r="279" spans="1:35" s="251" customFormat="1" ht="21" customHeight="1">
      <c r="A279" s="393" t="s">
        <v>231</v>
      </c>
      <c r="B279" s="335">
        <v>198</v>
      </c>
      <c r="C279" s="332">
        <v>7</v>
      </c>
      <c r="D279" s="304">
        <f t="shared" si="14"/>
        <v>205</v>
      </c>
      <c r="E279" s="378">
        <v>83</v>
      </c>
      <c r="F279" s="378">
        <v>20</v>
      </c>
      <c r="G279" s="378">
        <v>1</v>
      </c>
      <c r="H279" s="378">
        <v>1</v>
      </c>
      <c r="I279" s="378">
        <v>15</v>
      </c>
      <c r="J279" s="378">
        <v>0</v>
      </c>
      <c r="K279" s="378">
        <v>0</v>
      </c>
      <c r="L279" s="378">
        <v>0</v>
      </c>
      <c r="M279" s="378">
        <f t="shared" si="18"/>
        <v>120</v>
      </c>
      <c r="N279" s="378">
        <v>2</v>
      </c>
      <c r="O279" s="380">
        <f t="shared" si="19"/>
        <v>122</v>
      </c>
      <c r="P279" s="345">
        <v>55</v>
      </c>
      <c r="Q279" s="344">
        <v>5</v>
      </c>
      <c r="R279" s="372">
        <f t="shared" si="20"/>
        <v>60</v>
      </c>
      <c r="S279" s="351">
        <f t="shared" si="16"/>
        <v>23</v>
      </c>
      <c r="T279" s="350">
        <f t="shared" si="17"/>
        <v>0</v>
      </c>
      <c r="U279" s="352">
        <f>+S279+T279</f>
        <v>23</v>
      </c>
      <c r="V279" s="345">
        <v>186</v>
      </c>
      <c r="W279" s="372">
        <v>29</v>
      </c>
      <c r="X279" s="252"/>
      <c r="Y279" s="252"/>
      <c r="Z279" s="252"/>
      <c r="AA279" s="252"/>
      <c r="AB279" s="252"/>
      <c r="AC279" s="252"/>
      <c r="AD279" s="252"/>
      <c r="AE279" s="252"/>
      <c r="AF279" s="252"/>
      <c r="AG279" s="252"/>
      <c r="AH279" s="252"/>
      <c r="AI279" s="252"/>
    </row>
    <row r="280" spans="1:35" s="251" customFormat="1" ht="21" customHeight="1">
      <c r="A280" s="393" t="s">
        <v>285</v>
      </c>
      <c r="B280" s="335">
        <v>563</v>
      </c>
      <c r="C280" s="332">
        <v>95</v>
      </c>
      <c r="D280" s="304">
        <f t="shared" si="14"/>
        <v>658</v>
      </c>
      <c r="E280" s="378">
        <v>270</v>
      </c>
      <c r="F280" s="378">
        <v>12</v>
      </c>
      <c r="G280" s="378">
        <v>0</v>
      </c>
      <c r="H280" s="378">
        <v>0</v>
      </c>
      <c r="I280" s="378">
        <v>2</v>
      </c>
      <c r="J280" s="378">
        <v>0</v>
      </c>
      <c r="K280" s="378">
        <v>0</v>
      </c>
      <c r="L280" s="378">
        <v>0</v>
      </c>
      <c r="M280" s="378">
        <f t="shared" si="18"/>
        <v>284</v>
      </c>
      <c r="N280" s="378">
        <v>1</v>
      </c>
      <c r="O280" s="380">
        <f t="shared" si="19"/>
        <v>285</v>
      </c>
      <c r="P280" s="345">
        <v>52</v>
      </c>
      <c r="Q280" s="344">
        <v>14</v>
      </c>
      <c r="R280" s="372">
        <f t="shared" si="20"/>
        <v>66</v>
      </c>
      <c r="S280" s="351">
        <f t="shared" si="16"/>
        <v>227</v>
      </c>
      <c r="T280" s="350">
        <f t="shared" si="17"/>
        <v>80</v>
      </c>
      <c r="U280" s="352">
        <f t="shared" si="21"/>
        <v>307</v>
      </c>
      <c r="V280" s="345">
        <v>500</v>
      </c>
      <c r="W280" s="372">
        <v>185</v>
      </c>
      <c r="X280" s="252"/>
      <c r="Y280" s="252"/>
      <c r="Z280" s="252"/>
      <c r="AA280" s="252"/>
      <c r="AB280" s="252"/>
      <c r="AC280" s="252"/>
      <c r="AD280" s="252"/>
      <c r="AE280" s="252"/>
      <c r="AF280" s="252"/>
      <c r="AG280" s="252"/>
      <c r="AH280" s="252"/>
      <c r="AI280" s="252"/>
    </row>
    <row r="281" spans="1:35" s="251" customFormat="1" ht="21" customHeight="1">
      <c r="A281" s="393" t="s">
        <v>257</v>
      </c>
      <c r="B281" s="335">
        <v>548</v>
      </c>
      <c r="C281" s="332">
        <v>5</v>
      </c>
      <c r="D281" s="304">
        <f t="shared" si="14"/>
        <v>553</v>
      </c>
      <c r="E281" s="439">
        <v>186</v>
      </c>
      <c r="F281" s="378">
        <v>11</v>
      </c>
      <c r="G281" s="378">
        <v>1</v>
      </c>
      <c r="H281" s="378">
        <v>0</v>
      </c>
      <c r="I281" s="378">
        <v>1</v>
      </c>
      <c r="J281" s="378">
        <v>0</v>
      </c>
      <c r="K281" s="378">
        <v>0</v>
      </c>
      <c r="L281" s="378">
        <v>1</v>
      </c>
      <c r="M281" s="378">
        <f t="shared" si="18"/>
        <v>200</v>
      </c>
      <c r="N281" s="378">
        <v>0</v>
      </c>
      <c r="O281" s="380">
        <f t="shared" si="19"/>
        <v>200</v>
      </c>
      <c r="P281" s="345">
        <v>28</v>
      </c>
      <c r="Q281" s="344">
        <v>1</v>
      </c>
      <c r="R281" s="372">
        <f t="shared" si="20"/>
        <v>29</v>
      </c>
      <c r="S281" s="351">
        <f t="shared" si="16"/>
        <v>320</v>
      </c>
      <c r="T281" s="350">
        <f t="shared" si="17"/>
        <v>4</v>
      </c>
      <c r="U281" s="352">
        <f t="shared" si="21"/>
        <v>324</v>
      </c>
      <c r="V281" s="345">
        <v>353</v>
      </c>
      <c r="W281" s="372">
        <v>156</v>
      </c>
      <c r="X281" s="252"/>
      <c r="Y281" s="252"/>
      <c r="Z281" s="252"/>
      <c r="AA281" s="252"/>
      <c r="AB281" s="252"/>
      <c r="AC281" s="252"/>
      <c r="AD281" s="252"/>
      <c r="AE281" s="252"/>
      <c r="AF281" s="252"/>
      <c r="AG281" s="252"/>
      <c r="AH281" s="252"/>
      <c r="AI281" s="252"/>
    </row>
    <row r="282" spans="1:35" s="251" customFormat="1" ht="21" customHeight="1">
      <c r="A282" s="393" t="s">
        <v>248</v>
      </c>
      <c r="B282" s="335">
        <v>202</v>
      </c>
      <c r="C282" s="332">
        <v>43</v>
      </c>
      <c r="D282" s="304">
        <f t="shared" si="14"/>
        <v>245</v>
      </c>
      <c r="E282" s="439">
        <v>123</v>
      </c>
      <c r="F282" s="378">
        <v>31</v>
      </c>
      <c r="G282" s="378">
        <v>0</v>
      </c>
      <c r="H282" s="378">
        <v>0</v>
      </c>
      <c r="I282" s="378">
        <v>11</v>
      </c>
      <c r="J282" s="378">
        <v>1</v>
      </c>
      <c r="K282" s="378">
        <v>0</v>
      </c>
      <c r="L282" s="378">
        <v>0</v>
      </c>
      <c r="M282" s="378">
        <f t="shared" si="18"/>
        <v>166</v>
      </c>
      <c r="N282" s="378">
        <v>0</v>
      </c>
      <c r="O282" s="380">
        <f t="shared" si="19"/>
        <v>166</v>
      </c>
      <c r="P282" s="345">
        <v>11</v>
      </c>
      <c r="Q282" s="344">
        <v>21</v>
      </c>
      <c r="R282" s="372">
        <f t="shared" si="20"/>
        <v>32</v>
      </c>
      <c r="S282" s="351">
        <f t="shared" si="16"/>
        <v>25</v>
      </c>
      <c r="T282" s="350">
        <f t="shared" si="17"/>
        <v>22</v>
      </c>
      <c r="U282" s="352">
        <f>+S282+T282</f>
        <v>47</v>
      </c>
      <c r="V282" s="345">
        <v>102</v>
      </c>
      <c r="W282" s="372">
        <v>33</v>
      </c>
      <c r="X282" s="252"/>
      <c r="Y282" s="252"/>
      <c r="Z282" s="252"/>
      <c r="AA282" s="252"/>
      <c r="AB282" s="252"/>
      <c r="AC282" s="252"/>
      <c r="AD282" s="252"/>
      <c r="AE282" s="252"/>
      <c r="AF282" s="252"/>
      <c r="AG282" s="252"/>
      <c r="AH282" s="252"/>
      <c r="AI282" s="252"/>
    </row>
    <row r="283" spans="1:35" s="251" customFormat="1" ht="21" customHeight="1">
      <c r="A283" s="393" t="s">
        <v>276</v>
      </c>
      <c r="B283" s="335">
        <v>179</v>
      </c>
      <c r="C283" s="332">
        <v>13</v>
      </c>
      <c r="D283" s="304">
        <f t="shared" si="14"/>
        <v>192</v>
      </c>
      <c r="E283" s="439">
        <v>80</v>
      </c>
      <c r="F283" s="378">
        <v>13</v>
      </c>
      <c r="G283" s="378">
        <v>0</v>
      </c>
      <c r="H283" s="378">
        <v>0</v>
      </c>
      <c r="I283" s="378">
        <v>1</v>
      </c>
      <c r="J283" s="378">
        <v>0</v>
      </c>
      <c r="K283" s="378">
        <v>0</v>
      </c>
      <c r="L283" s="378">
        <v>0</v>
      </c>
      <c r="M283" s="378">
        <f t="shared" si="18"/>
        <v>94</v>
      </c>
      <c r="N283" s="378">
        <v>0</v>
      </c>
      <c r="O283" s="380">
        <f t="shared" si="19"/>
        <v>94</v>
      </c>
      <c r="P283" s="345">
        <v>16</v>
      </c>
      <c r="Q283" s="344">
        <v>10</v>
      </c>
      <c r="R283" s="372">
        <f t="shared" si="20"/>
        <v>26</v>
      </c>
      <c r="S283" s="351">
        <f t="shared" si="16"/>
        <v>69</v>
      </c>
      <c r="T283" s="350">
        <f t="shared" si="17"/>
        <v>3</v>
      </c>
      <c r="U283" s="352">
        <f t="shared" si="21"/>
        <v>72</v>
      </c>
      <c r="V283" s="345">
        <v>80</v>
      </c>
      <c r="W283" s="372">
        <v>42</v>
      </c>
      <c r="X283" s="252"/>
      <c r="Y283" s="252"/>
      <c r="Z283" s="252"/>
      <c r="AA283" s="252"/>
      <c r="AB283" s="252"/>
      <c r="AC283" s="252"/>
      <c r="AD283" s="252"/>
      <c r="AE283" s="252"/>
      <c r="AF283" s="252"/>
      <c r="AG283" s="252"/>
      <c r="AH283" s="252"/>
      <c r="AI283" s="252"/>
    </row>
    <row r="284" spans="1:35" s="251" customFormat="1" ht="21" customHeight="1">
      <c r="A284" s="393" t="s">
        <v>233</v>
      </c>
      <c r="B284" s="335">
        <v>102</v>
      </c>
      <c r="C284" s="332">
        <v>16</v>
      </c>
      <c r="D284" s="304">
        <f t="shared" si="14"/>
        <v>118</v>
      </c>
      <c r="E284" s="439">
        <v>85</v>
      </c>
      <c r="F284" s="378">
        <v>18</v>
      </c>
      <c r="G284" s="378">
        <v>0</v>
      </c>
      <c r="H284" s="378">
        <v>0</v>
      </c>
      <c r="I284" s="378">
        <v>7</v>
      </c>
      <c r="J284" s="378">
        <v>1</v>
      </c>
      <c r="K284" s="378">
        <v>0</v>
      </c>
      <c r="L284" s="378">
        <v>2</v>
      </c>
      <c r="M284" s="378">
        <f t="shared" si="18"/>
        <v>113</v>
      </c>
      <c r="N284" s="378">
        <v>1</v>
      </c>
      <c r="O284" s="380">
        <f t="shared" si="19"/>
        <v>114</v>
      </c>
      <c r="P284" s="345">
        <v>8</v>
      </c>
      <c r="Q284" s="344">
        <v>5</v>
      </c>
      <c r="R284" s="372">
        <f t="shared" si="20"/>
        <v>13</v>
      </c>
      <c r="S284" s="351">
        <f t="shared" si="16"/>
        <v>-19</v>
      </c>
      <c r="T284" s="350">
        <f t="shared" si="17"/>
        <v>10</v>
      </c>
      <c r="U284" s="352">
        <f t="shared" si="21"/>
        <v>-9</v>
      </c>
      <c r="V284" s="345">
        <v>155</v>
      </c>
      <c r="W284" s="372">
        <v>63</v>
      </c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  <c r="AH284" s="252"/>
      <c r="AI284" s="252"/>
    </row>
    <row r="285" spans="1:35" s="251" customFormat="1" ht="21" customHeight="1">
      <c r="A285" s="393" t="s">
        <v>232</v>
      </c>
      <c r="B285" s="335">
        <v>154</v>
      </c>
      <c r="C285" s="332">
        <v>17</v>
      </c>
      <c r="D285" s="304">
        <f t="shared" si="14"/>
        <v>171</v>
      </c>
      <c r="E285" s="439">
        <v>83</v>
      </c>
      <c r="F285" s="378">
        <v>6</v>
      </c>
      <c r="G285" s="378">
        <v>0</v>
      </c>
      <c r="H285" s="378">
        <v>0</v>
      </c>
      <c r="I285" s="378">
        <v>7</v>
      </c>
      <c r="J285" s="378">
        <v>0</v>
      </c>
      <c r="K285" s="378">
        <v>0</v>
      </c>
      <c r="L285" s="378">
        <v>0</v>
      </c>
      <c r="M285" s="378">
        <f t="shared" si="18"/>
        <v>96</v>
      </c>
      <c r="N285" s="378">
        <v>1</v>
      </c>
      <c r="O285" s="380">
        <f t="shared" si="19"/>
        <v>97</v>
      </c>
      <c r="P285" s="345">
        <v>2</v>
      </c>
      <c r="Q285" s="344">
        <v>4</v>
      </c>
      <c r="R285" s="372">
        <f t="shared" si="20"/>
        <v>6</v>
      </c>
      <c r="S285" s="351">
        <f t="shared" si="16"/>
        <v>56</v>
      </c>
      <c r="T285" s="350">
        <f t="shared" si="17"/>
        <v>12</v>
      </c>
      <c r="U285" s="352">
        <f t="shared" si="21"/>
        <v>68</v>
      </c>
      <c r="V285" s="345">
        <v>376</v>
      </c>
      <c r="W285" s="372">
        <v>83</v>
      </c>
      <c r="X285" s="252"/>
      <c r="Y285" s="252"/>
      <c r="Z285" s="252"/>
      <c r="AA285" s="252"/>
      <c r="AB285" s="252"/>
      <c r="AC285" s="252"/>
      <c r="AD285" s="252"/>
      <c r="AE285" s="252"/>
      <c r="AF285" s="252"/>
      <c r="AG285" s="252"/>
      <c r="AH285" s="252"/>
      <c r="AI285" s="252"/>
    </row>
    <row r="286" spans="1:35" s="251" customFormat="1" ht="21" customHeight="1">
      <c r="A286" s="393" t="s">
        <v>235</v>
      </c>
      <c r="B286" s="335">
        <v>206</v>
      </c>
      <c r="C286" s="332">
        <v>22</v>
      </c>
      <c r="D286" s="304">
        <f t="shared" si="14"/>
        <v>228</v>
      </c>
      <c r="E286" s="439">
        <v>127</v>
      </c>
      <c r="F286" s="378">
        <v>23</v>
      </c>
      <c r="G286" s="378">
        <v>1</v>
      </c>
      <c r="H286" s="378">
        <v>0</v>
      </c>
      <c r="I286" s="378">
        <v>4</v>
      </c>
      <c r="J286" s="378">
        <v>0</v>
      </c>
      <c r="K286" s="378">
        <v>0</v>
      </c>
      <c r="L286" s="378">
        <v>0</v>
      </c>
      <c r="M286" s="378">
        <f t="shared" si="18"/>
        <v>155</v>
      </c>
      <c r="N286" s="378">
        <v>1</v>
      </c>
      <c r="O286" s="380">
        <f t="shared" si="19"/>
        <v>156</v>
      </c>
      <c r="P286" s="345">
        <v>11</v>
      </c>
      <c r="Q286" s="344">
        <v>9</v>
      </c>
      <c r="R286" s="372">
        <f t="shared" si="20"/>
        <v>20</v>
      </c>
      <c r="S286" s="351">
        <f t="shared" si="16"/>
        <v>40</v>
      </c>
      <c r="T286" s="350">
        <f t="shared" si="17"/>
        <v>12</v>
      </c>
      <c r="U286" s="352">
        <f t="shared" si="21"/>
        <v>52</v>
      </c>
      <c r="V286" s="345">
        <v>117</v>
      </c>
      <c r="W286" s="372">
        <v>30</v>
      </c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  <c r="AH286" s="252"/>
      <c r="AI286" s="252"/>
    </row>
    <row r="287" spans="1:35" s="251" customFormat="1" ht="21" customHeight="1" thickBot="1">
      <c r="A287" s="394" t="s">
        <v>234</v>
      </c>
      <c r="B287" s="336">
        <v>200</v>
      </c>
      <c r="C287" s="337">
        <v>11</v>
      </c>
      <c r="D287" s="304">
        <f t="shared" si="14"/>
        <v>211</v>
      </c>
      <c r="E287" s="438">
        <v>89</v>
      </c>
      <c r="F287" s="438">
        <v>18</v>
      </c>
      <c r="G287" s="438">
        <v>1</v>
      </c>
      <c r="H287" s="438">
        <v>0</v>
      </c>
      <c r="I287" s="438">
        <v>2</v>
      </c>
      <c r="J287" s="438">
        <v>1</v>
      </c>
      <c r="K287" s="438">
        <v>1</v>
      </c>
      <c r="L287" s="438">
        <v>0</v>
      </c>
      <c r="M287" s="381">
        <f t="shared" si="18"/>
        <v>112</v>
      </c>
      <c r="N287" s="381">
        <v>0</v>
      </c>
      <c r="O287" s="382">
        <f t="shared" si="19"/>
        <v>112</v>
      </c>
      <c r="P287" s="346">
        <v>26</v>
      </c>
      <c r="Q287" s="347">
        <v>7</v>
      </c>
      <c r="R287" s="328">
        <f t="shared" si="20"/>
        <v>33</v>
      </c>
      <c r="S287" s="353">
        <f t="shared" si="16"/>
        <v>62</v>
      </c>
      <c r="T287" s="354">
        <f t="shared" si="17"/>
        <v>4</v>
      </c>
      <c r="U287" s="355">
        <f>+S287+T287</f>
        <v>66</v>
      </c>
      <c r="V287" s="346">
        <v>118</v>
      </c>
      <c r="W287" s="328">
        <v>51</v>
      </c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  <c r="AH287" s="252"/>
      <c r="AI287" s="252"/>
    </row>
    <row r="288" spans="1:33" s="43" customFormat="1" ht="12.75" customHeight="1">
      <c r="A288" s="685" t="s">
        <v>339</v>
      </c>
      <c r="B288" s="685"/>
      <c r="C288" s="685"/>
      <c r="D288" s="685"/>
      <c r="E288" s="685"/>
      <c r="F288" s="685"/>
      <c r="G288" s="685"/>
      <c r="H288" s="685"/>
      <c r="I288" s="685"/>
      <c r="J288" s="685"/>
      <c r="K288" s="685"/>
      <c r="L288" s="685"/>
      <c r="M288" s="685"/>
      <c r="N288" s="685"/>
      <c r="O288" s="685"/>
      <c r="P288" s="685"/>
      <c r="Q288" s="685"/>
      <c r="R288" s="685"/>
      <c r="S288" s="685"/>
      <c r="T288" s="685"/>
      <c r="U288" s="685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5" s="62" customFormat="1" ht="10.5" customHeight="1">
      <c r="A289" s="315"/>
      <c r="B289" s="266"/>
      <c r="C289" s="266"/>
      <c r="D289" s="266"/>
      <c r="E289" s="266"/>
      <c r="F289" s="266"/>
      <c r="G289" s="266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66"/>
      <c r="U289" s="46"/>
      <c r="V289" s="266"/>
      <c r="W289" s="26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</row>
    <row r="326" ht="17.25" customHeight="1"/>
    <row r="327" ht="17.25" customHeight="1"/>
    <row r="328" ht="17.25" customHeight="1"/>
    <row r="329" ht="17.25" customHeight="1"/>
    <row r="336" ht="22.5" customHeight="1"/>
  </sheetData>
  <sheetProtection/>
  <mergeCells count="81">
    <mergeCell ref="B237:C237"/>
    <mergeCell ref="D237:D238"/>
    <mergeCell ref="E237:E238"/>
    <mergeCell ref="F237:F238"/>
    <mergeCell ref="A235:W235"/>
    <mergeCell ref="E125:E126"/>
    <mergeCell ref="M159:N159"/>
    <mergeCell ref="O159:O160"/>
    <mergeCell ref="A159:A161"/>
    <mergeCell ref="B159:C159"/>
    <mergeCell ref="A120:W120"/>
    <mergeCell ref="A121:W121"/>
    <mergeCell ref="A123:W123"/>
    <mergeCell ref="V159:W159"/>
    <mergeCell ref="V125:W125"/>
    <mergeCell ref="A157:W157"/>
    <mergeCell ref="R159:R160"/>
    <mergeCell ref="S159:T159"/>
    <mergeCell ref="S125:T125"/>
    <mergeCell ref="U125:U126"/>
    <mergeCell ref="V270:W270"/>
    <mergeCell ref="A268:W268"/>
    <mergeCell ref="U270:U271"/>
    <mergeCell ref="P237:Q237"/>
    <mergeCell ref="R237:R238"/>
    <mergeCell ref="S237:T237"/>
    <mergeCell ref="U237:U238"/>
    <mergeCell ref="A244:U244"/>
    <mergeCell ref="G237:G238"/>
    <mergeCell ref="I237:I238"/>
    <mergeCell ref="D270:D271"/>
    <mergeCell ref="E270:E271"/>
    <mergeCell ref="F270:F271"/>
    <mergeCell ref="G270:G271"/>
    <mergeCell ref="H270:H271"/>
    <mergeCell ref="U159:U160"/>
    <mergeCell ref="D159:D160"/>
    <mergeCell ref="A237:A239"/>
    <mergeCell ref="A288:U288"/>
    <mergeCell ref="J270:L270"/>
    <mergeCell ref="M270:N270"/>
    <mergeCell ref="O270:O271"/>
    <mergeCell ref="P270:Q270"/>
    <mergeCell ref="R270:R271"/>
    <mergeCell ref="S270:T270"/>
    <mergeCell ref="A270:A272"/>
    <mergeCell ref="H237:H238"/>
    <mergeCell ref="B270:C270"/>
    <mergeCell ref="E159:E160"/>
    <mergeCell ref="F159:F160"/>
    <mergeCell ref="H159:H160"/>
    <mergeCell ref="I159:I160"/>
    <mergeCell ref="A131:U131"/>
    <mergeCell ref="P159:Q159"/>
    <mergeCell ref="G159:G160"/>
    <mergeCell ref="J159:L159"/>
    <mergeCell ref="I270:I271"/>
    <mergeCell ref="V237:W237"/>
    <mergeCell ref="A180:U180"/>
    <mergeCell ref="J237:L237"/>
    <mergeCell ref="O237:O238"/>
    <mergeCell ref="M237:N237"/>
    <mergeCell ref="H125:H126"/>
    <mergeCell ref="I125:I126"/>
    <mergeCell ref="J125:L125"/>
    <mergeCell ref="F125:F126"/>
    <mergeCell ref="P125:Q125"/>
    <mergeCell ref="A2:S2"/>
    <mergeCell ref="T2:U2"/>
    <mergeCell ref="A27:U27"/>
    <mergeCell ref="A87:U87"/>
    <mergeCell ref="A93:U93"/>
    <mergeCell ref="A98:U98"/>
    <mergeCell ref="A88:U88"/>
    <mergeCell ref="A125:A127"/>
    <mergeCell ref="B125:C125"/>
    <mergeCell ref="D125:D126"/>
    <mergeCell ref="R125:R126"/>
    <mergeCell ref="M125:N125"/>
    <mergeCell ref="O125:O126"/>
    <mergeCell ref="G125:G126"/>
  </mergeCells>
  <hyperlinks>
    <hyperlink ref="A131" r:id="rId1" display="http://www.pj.gob.pe/"/>
    <hyperlink ref="A180" r:id="rId2" display="http://www.pj.gob.pe/"/>
    <hyperlink ref="A244" r:id="rId3" display="http://www.pj.gob.pe/"/>
    <hyperlink ref="A288" r:id="rId4" display="http://www.pj.gob.pe/"/>
  </hyperlinks>
  <printOptions horizontalCentered="1" verticalCentered="1"/>
  <pageMargins left="0.5905511811023623" right="0.2362204724409449" top="0.2362204724409449" bottom="1.73" header="0" footer="0.2362204724409449"/>
  <pageSetup horizontalDpi="600" verticalDpi="600" orientation="portrait" paperSize="9" scale="45" r:id="rId6"/>
  <headerFooter scaleWithDoc="0" alignWithMargins="0">
    <oddFooter>&amp;CPágina &amp;P</oddFooter>
  </headerFooter>
  <rowBreaks count="1" manualBreakCount="1">
    <brk id="212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PJUDICIAL</cp:lastModifiedBy>
  <cp:lastPrinted>2017-08-14T14:21:00Z</cp:lastPrinted>
  <dcterms:created xsi:type="dcterms:W3CDTF">2010-07-12T21:49:07Z</dcterms:created>
  <dcterms:modified xsi:type="dcterms:W3CDTF">2017-08-14T19:01:19Z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