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95" windowWidth="17640" windowHeight="7470" tabRatio="760" firstSheet="3" activeTab="3"/>
  </bookViews>
  <sheets>
    <sheet name="3. Ejecución Pptal Fuentes." sheetId="1" state="hidden" r:id="rId1"/>
    <sheet name="13. Logística - Procesos" sheetId="2" state="hidden" r:id="rId2"/>
    <sheet name="20. Carga y Producción Judi (e)" sheetId="3" state="hidden" r:id="rId3"/>
    <sheet name="Boletín" sheetId="4" r:id="rId4"/>
    <sheet name="ncpp" sheetId="5" r:id="rId5"/>
  </sheets>
  <definedNames>
    <definedName name="_xlnm.Print_Area" localSheetId="1">'13. Logística - Procesos'!$C$4:$N$80</definedName>
    <definedName name="_xlnm.Print_Area" localSheetId="2">'20. Carga y Producción Judi (e)'!$C$5:$P$70</definedName>
    <definedName name="_xlnm.Print_Area" localSheetId="0">'3. Ejecución Pptal Fuentes.'!$A$1:$N$72</definedName>
    <definedName name="_xlnm.Print_Area" localSheetId="3">'Boletín'!$A$1:$U$576</definedName>
    <definedName name="BASE02" localSheetId="2">#REF!</definedName>
    <definedName name="BASE02" localSheetId="3">#REF!</definedName>
    <definedName name="BASE02" localSheetId="4">#REF!</definedName>
    <definedName name="Boletín" localSheetId="4">#REF!</definedName>
    <definedName name="Boletín">#REF!</definedName>
    <definedName name="ww" localSheetId="3">#REF!</definedName>
    <definedName name="ww" localSheetId="4">#REF!</definedName>
    <definedName name="ww">#REF!</definedName>
  </definedNames>
  <calcPr fullCalcOnLoad="1"/>
</workbook>
</file>

<file path=xl/sharedStrings.xml><?xml version="1.0" encoding="utf-8"?>
<sst xmlns="http://schemas.openxmlformats.org/spreadsheetml/2006/main" count="1133" uniqueCount="332">
  <si>
    <t>Avance             %</t>
  </si>
  <si>
    <t>TOTAL</t>
  </si>
  <si>
    <t xml:space="preserve">  </t>
  </si>
  <si>
    <t>GASTO CORRIENTE</t>
  </si>
  <si>
    <t>GASTO DE CAPITAL</t>
  </si>
  <si>
    <t>FUENTE: Gerencia de Planificación - Sub Gerencia de Planes y Presupuesto</t>
  </si>
  <si>
    <t>DISTRITO JUDICIAL</t>
  </si>
  <si>
    <t>Tacna</t>
  </si>
  <si>
    <t>San Martín</t>
  </si>
  <si>
    <t>Piura</t>
  </si>
  <si>
    <t>Puno</t>
  </si>
  <si>
    <t>Loreto</t>
  </si>
  <si>
    <t>Lima</t>
  </si>
  <si>
    <t>Licitación Pública</t>
  </si>
  <si>
    <t>Concurso Público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</si>
  <si>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</si>
  <si>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</si>
  <si>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</si>
  <si>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</si>
  <si>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</si>
  <si>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</si>
  <si>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</si>
  <si>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</si>
  <si>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Ica</t>
  </si>
  <si>
    <t>La Libertad</t>
  </si>
  <si>
    <t>Lambayeque</t>
  </si>
  <si>
    <t>Madre de Dios</t>
  </si>
  <si>
    <t>Pasco</t>
  </si>
  <si>
    <t>Santa</t>
  </si>
  <si>
    <t>Tumbes</t>
  </si>
  <si>
    <t>Ucayali</t>
  </si>
  <si>
    <t>Gerencia General</t>
  </si>
  <si>
    <t>Donaciones y Transferencias</t>
  </si>
  <si>
    <t>CORTE SUPREMA</t>
  </si>
  <si>
    <t>DISTRITOS JUDICIALES</t>
  </si>
  <si>
    <t>Bienes y Servicios</t>
  </si>
  <si>
    <t>Otros Gastos</t>
  </si>
  <si>
    <t>Callao</t>
  </si>
  <si>
    <t>Cañete</t>
  </si>
  <si>
    <t>Huánuco</t>
  </si>
  <si>
    <t>Huaura</t>
  </si>
  <si>
    <t>Junín</t>
  </si>
  <si>
    <t>Lima Norte</t>
  </si>
  <si>
    <t xml:space="preserve">Moquegua </t>
  </si>
  <si>
    <t>2010</t>
  </si>
  <si>
    <t>Recursos Ordinarios</t>
  </si>
  <si>
    <t>CONCEPTO</t>
  </si>
  <si>
    <t>Lima Sur</t>
  </si>
  <si>
    <t>INGRESADOS</t>
  </si>
  <si>
    <t>CARGA PROCESAL</t>
  </si>
  <si>
    <t>Salas Superiores</t>
  </si>
  <si>
    <t>Juzgados de Paz Letrados</t>
  </si>
  <si>
    <t>Adjudicación de Menor Cuantía</t>
  </si>
  <si>
    <t>Adjudicación Directa Pública</t>
  </si>
  <si>
    <t>Adjudicación Directa Selectiva</t>
  </si>
  <si>
    <t>Exoneraciones</t>
  </si>
  <si>
    <t>2011</t>
  </si>
  <si>
    <t>PRESUPUESTO INSTITUCIONAL</t>
  </si>
  <si>
    <t>Recursos Propios</t>
  </si>
  <si>
    <t>Total</t>
  </si>
  <si>
    <t>(En Miles de Nuevos Soles)</t>
  </si>
  <si>
    <t>PENDIENTES</t>
  </si>
  <si>
    <t>Crédito</t>
  </si>
  <si>
    <t>Importe</t>
  </si>
  <si>
    <t>Importe                           (Miles de S/.)</t>
  </si>
  <si>
    <t>GERENCIA GENERAL</t>
  </si>
  <si>
    <t>SubGerencia Logística</t>
  </si>
  <si>
    <t>Pensiones y Otras Prestaciones Soc.</t>
  </si>
  <si>
    <t>Personal y Obligaciones Soc.</t>
  </si>
  <si>
    <t>Adquisición de Activos No Financ.</t>
  </si>
  <si>
    <t>Avance (%)</t>
  </si>
  <si>
    <t>N° de Procesos</t>
  </si>
  <si>
    <t>ÓRGANO                 JURISDICCIONAL</t>
  </si>
  <si>
    <t>PRODUCCIÓN JUDICIAL</t>
  </si>
  <si>
    <t>TIPO DE PROCESO</t>
  </si>
  <si>
    <t>AREA EJECUTORA</t>
  </si>
  <si>
    <t>PODER JUDICIAL: EJECUCION DEL PRESUPUESTO INSTITUCIONAL SEGÚN CATEGORÍA DEL GASTO, 2010-11</t>
  </si>
  <si>
    <t>CATEGORÍA                                                                 DEL GASTO</t>
  </si>
  <si>
    <t>Juzgados Especia-lizados y Mixtos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</si>
  <si>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</si>
  <si>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</si>
  <si>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</si>
  <si>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</si>
  <si>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</si>
  <si>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</si>
  <si>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</si>
  <si>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</si>
  <si>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</si>
  <si>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Programa Anual</t>
  </si>
  <si>
    <t>PRESUPUESTO INSTITUCIONAL MODIFICADO</t>
  </si>
  <si>
    <t>Var. % Producción 2011/2010</t>
  </si>
  <si>
    <t>Sullana</t>
  </si>
  <si>
    <t>PAC INICIAL</t>
  </si>
  <si>
    <t>Al mes de abril el Presupuesto Institucional Modificado  presenta una menor asignación presupuestal de 4% en la Fuente de Financiamiento Recursos Ordinarios. En tanto las Fuentes de Financiamiento de Recursos Directamente Recaudados presentan una mayor asignación de 62%  en comparación al año anterior.Cabe resaltar que el presupuesto Institucional Modificado de manera global presentó una asignación de 1.89% respecto al cierre del Presupuesto Institucional Modificado del año anterior.</t>
  </si>
  <si>
    <t xml:space="preserve">       Fuente: Sub Gerencia de Logística – Area de Apoyo a la Sub Gerencia de Logística</t>
  </si>
  <si>
    <t>Cortes Superiores</t>
  </si>
  <si>
    <t>Miles de 
S/.</t>
  </si>
  <si>
    <t>EJECUCIÓN                  ENERO-AGOSTO</t>
  </si>
  <si>
    <t>EJECUCIÓN ENERO-AGOSTO</t>
  </si>
  <si>
    <t>Ejecución Ene-Ago</t>
  </si>
  <si>
    <t>Enero-Octubre/2011</t>
  </si>
  <si>
    <t xml:space="preserve"> Enero-Octubre/2010-11</t>
  </si>
  <si>
    <t>Enero-Octubre/2010</t>
  </si>
  <si>
    <t>PAC OCTUBRE</t>
  </si>
  <si>
    <t>Enero-Octubre</t>
  </si>
  <si>
    <t>EJECUCIÓN DEL PLAN</t>
  </si>
  <si>
    <t>PLAN ANUAL DE CONTRATACIONES</t>
  </si>
  <si>
    <t>PODER JUDICIAL: EJECUCIÓN DEL PROGRAMA ANUAL DE CONTRATACIONES</t>
  </si>
  <si>
    <t>PODER JUDICIAL: CARGA PROCESAL Y PRODUCCIÓN DE EXPEDIENTES JUDICIALES EN TRÁMITE Y EJECUCIÓN</t>
  </si>
  <si>
    <t>COD_TIPO_DEP_SIS</t>
  </si>
  <si>
    <t>Prod</t>
  </si>
  <si>
    <t>DES_CORTE</t>
  </si>
  <si>
    <t>AMAZONAS</t>
  </si>
  <si>
    <t>ANCASH</t>
  </si>
  <si>
    <t>APURIMAC</t>
  </si>
  <si>
    <t>AREQUIPA</t>
  </si>
  <si>
    <t>AYACUCHO</t>
  </si>
  <si>
    <t>CAJAMARCA</t>
  </si>
  <si>
    <t>CALLAO</t>
  </si>
  <si>
    <t>CAÑETE</t>
  </si>
  <si>
    <t>CUSCO</t>
  </si>
  <si>
    <t>HUANCAVELICA</t>
  </si>
  <si>
    <t>HUANUCO</t>
  </si>
  <si>
    <t>HUAURA</t>
  </si>
  <si>
    <t>ICA</t>
  </si>
  <si>
    <t>JUNIN</t>
  </si>
  <si>
    <t>LA LIBERTAD</t>
  </si>
  <si>
    <t>LAMBAYEQUE</t>
  </si>
  <si>
    <t>LIMA</t>
  </si>
  <si>
    <t>LIMA NORTE</t>
  </si>
  <si>
    <t>LIMA SUR</t>
  </si>
  <si>
    <t>LORETO</t>
  </si>
  <si>
    <t>MADRE DE DIOS</t>
  </si>
  <si>
    <t>MOQUEGUA</t>
  </si>
  <si>
    <t>PASCO</t>
  </si>
  <si>
    <t>PIURA</t>
  </si>
  <si>
    <t>PUNO</t>
  </si>
  <si>
    <t>SAN MARTIN</t>
  </si>
  <si>
    <t>SANTA</t>
  </si>
  <si>
    <t>TACNA</t>
  </si>
  <si>
    <t>TUMBES</t>
  </si>
  <si>
    <t>UCAYALI</t>
  </si>
  <si>
    <t>INGRESOS</t>
  </si>
  <si>
    <t>PEND</t>
  </si>
  <si>
    <t>PROD</t>
  </si>
  <si>
    <t>pend</t>
  </si>
  <si>
    <t>ingreso</t>
  </si>
  <si>
    <t>resuelto</t>
  </si>
  <si>
    <t>Fuente: Gerencia de Planificación Sub-Gerencia de Estadística</t>
  </si>
  <si>
    <t>S. Penal y Jz. Supr.</t>
  </si>
  <si>
    <t>SumaDetotalingtramite</t>
  </si>
  <si>
    <t>CORTE SUPERIOR DE JUSTICIA DE JUNIN - UNIDAD DE PLANEAMIENTO Y DESARROLLO</t>
  </si>
  <si>
    <t xml:space="preserve"> BOLETÍN ESTADÍSTICO INSTITUCIONAL</t>
  </si>
  <si>
    <t>G</t>
  </si>
  <si>
    <t>EJEC.</t>
  </si>
  <si>
    <t>PROD. TOTAL ACUM.</t>
  </si>
  <si>
    <t>BOLETIN ESTADÍSTICO INSTITUCIONAL</t>
  </si>
  <si>
    <t>Corte Superior de Justicia de Junín</t>
  </si>
  <si>
    <t>Estadísticas Judiciales</t>
  </si>
  <si>
    <t>UNIDAD DE PLANEAMIENTO Y DESARROLLO - COORDINACIÓN DE ESTADÍSTICA</t>
  </si>
  <si>
    <t>Salas Superiores Mixtas</t>
  </si>
  <si>
    <t>H</t>
  </si>
  <si>
    <t>APELACIONES</t>
  </si>
  <si>
    <t>I</t>
  </si>
  <si>
    <t>DEPENDENCIA</t>
  </si>
  <si>
    <t>CARGA PROCESAL PENDIENTE</t>
  </si>
  <si>
    <t>B</t>
  </si>
  <si>
    <t>C=A+B</t>
  </si>
  <si>
    <t>Juzgados de Paz Letrado</t>
  </si>
  <si>
    <t>Juzgados Civiles</t>
  </si>
  <si>
    <t>Juzgados de Trabajo</t>
  </si>
  <si>
    <t>Juzgados de Familia</t>
  </si>
  <si>
    <t>Juzgados Mixtos</t>
  </si>
  <si>
    <t>TRÁM.</t>
  </si>
  <si>
    <t>TRÁM</t>
  </si>
  <si>
    <t>TOTAL CP</t>
  </si>
  <si>
    <t>OTROS EGRESOS</t>
  </si>
  <si>
    <t>Auto Final</t>
  </si>
  <si>
    <t>Concil.</t>
  </si>
  <si>
    <t>Inf. Final</t>
  </si>
  <si>
    <t>Conf.</t>
  </si>
  <si>
    <t>Rev.</t>
  </si>
  <si>
    <t>Anu.</t>
  </si>
  <si>
    <t>TOTAL EGRESOS</t>
  </si>
  <si>
    <t>EXPEDIENTES RESUELTOS</t>
  </si>
  <si>
    <t>Sent.</t>
  </si>
  <si>
    <t>Auto Improc.</t>
  </si>
  <si>
    <t>K</t>
  </si>
  <si>
    <t>L=D+E+F+G+H+I+J+K</t>
  </si>
  <si>
    <t>N=L+M</t>
  </si>
  <si>
    <t>P</t>
  </si>
  <si>
    <t>Q=O+P</t>
  </si>
  <si>
    <t>R=-A-L-O</t>
  </si>
  <si>
    <t>S=B-M-P</t>
  </si>
  <si>
    <t>T=C-N-Q</t>
  </si>
  <si>
    <t>T=R+S</t>
  </si>
  <si>
    <t>Juzgados Penales Liquidadores</t>
  </si>
  <si>
    <t>Salas Superiores Liquidadoras</t>
  </si>
  <si>
    <t xml:space="preserve">Auto Improc. </t>
  </si>
  <si>
    <t>JC La Merced</t>
  </si>
  <si>
    <t>1º JC Hyo</t>
  </si>
  <si>
    <t>2º JC Hyo</t>
  </si>
  <si>
    <t>3º JC Hyo</t>
  </si>
  <si>
    <t>5º JC Hyo</t>
  </si>
  <si>
    <t>6º JC Hyo</t>
  </si>
  <si>
    <t>JC Jauja</t>
  </si>
  <si>
    <t>1° JT Hyo</t>
  </si>
  <si>
    <t>JM Chupaca</t>
  </si>
  <si>
    <t>JM Concepción</t>
  </si>
  <si>
    <t>JM Junín</t>
  </si>
  <si>
    <t>JM Oxapampa</t>
  </si>
  <si>
    <t>JM Tarma</t>
  </si>
  <si>
    <t>JM Pampas</t>
  </si>
  <si>
    <t>JM La Oroya</t>
  </si>
  <si>
    <t>2º JPL La Merced</t>
  </si>
  <si>
    <t>JPL Perene</t>
  </si>
  <si>
    <t>JPL Pichanaki</t>
  </si>
  <si>
    <t>JPL Chupaca</t>
  </si>
  <si>
    <t>JPL Satipo</t>
  </si>
  <si>
    <t>JT La Merced</t>
  </si>
  <si>
    <t>1º JPL Hyo</t>
  </si>
  <si>
    <t>3º JPL Hyo</t>
  </si>
  <si>
    <t>JPL Villa Rica</t>
  </si>
  <si>
    <t>Sala Penal de Apelaciones</t>
  </si>
  <si>
    <t>Juzgados de Investigación Preparatoria</t>
  </si>
  <si>
    <t>1° JIP Hyo</t>
  </si>
  <si>
    <t>1° JIP Jauja</t>
  </si>
  <si>
    <t>JIP Satipo</t>
  </si>
  <si>
    <t>1° JIP Tarma</t>
  </si>
  <si>
    <t>JIP Chupaca</t>
  </si>
  <si>
    <t>JIP La Oroya</t>
  </si>
  <si>
    <t>1° JUP Satipo</t>
  </si>
  <si>
    <t>JUP Jauja</t>
  </si>
  <si>
    <t>JUP Oxapampa</t>
  </si>
  <si>
    <t>JUP Pampas</t>
  </si>
  <si>
    <t>JUP Chupaca</t>
  </si>
  <si>
    <t>Auto No Ha Lug.</t>
  </si>
  <si>
    <t>JIP Concepción</t>
  </si>
  <si>
    <t>Juzgados Penales Colegiados</t>
  </si>
  <si>
    <t>Juzgados Penales Unipersonales</t>
  </si>
  <si>
    <t>1º JPL El Tambo</t>
  </si>
  <si>
    <t>2º JPL El Tambo</t>
  </si>
  <si>
    <t>3º JPL El Tambo</t>
  </si>
  <si>
    <t>CUADERNOS</t>
  </si>
  <si>
    <t>INGRES</t>
  </si>
  <si>
    <t>RESUEL</t>
  </si>
  <si>
    <t>1º JPL La Merced</t>
  </si>
  <si>
    <t>1º JUP Hyo</t>
  </si>
  <si>
    <t>JUP La Oroya</t>
  </si>
  <si>
    <t>JPL San Ramon</t>
  </si>
  <si>
    <t>JPL Concepción</t>
  </si>
  <si>
    <t>JPL Laboral Hyo</t>
  </si>
  <si>
    <t>1º JPL Jauja</t>
  </si>
  <si>
    <t>1° JPL La Oroya</t>
  </si>
  <si>
    <t>2° JIP Hyo</t>
  </si>
  <si>
    <t>3° JIP Hyo</t>
  </si>
  <si>
    <t>4° JIP Hyo</t>
  </si>
  <si>
    <t>1° JUP La Merced</t>
  </si>
  <si>
    <t>1° JUP Tarma</t>
  </si>
  <si>
    <t>Salas Superiores - Sede Central</t>
  </si>
  <si>
    <t>4º JC Hyo</t>
  </si>
  <si>
    <t>JC Trans Jauja</t>
  </si>
  <si>
    <t>2° JT Hyo</t>
  </si>
  <si>
    <t>1° JPL Chilca</t>
  </si>
  <si>
    <t>JIP Junín</t>
  </si>
  <si>
    <t>JPC Hyo</t>
  </si>
  <si>
    <t>Sala Laboral - Sede Central</t>
  </si>
  <si>
    <t>Sala Civil - Sede Central</t>
  </si>
  <si>
    <t>2º Sala Penal Liquidadora Hyo</t>
  </si>
  <si>
    <t>JPL Oxapampa</t>
  </si>
  <si>
    <t>1º Sala Penal Liquidadora Hyo</t>
  </si>
  <si>
    <t>2º JPL Hyo</t>
  </si>
  <si>
    <t>JPL Cajas</t>
  </si>
  <si>
    <t>JPL Acobamba</t>
  </si>
  <si>
    <t>JPL Tarma</t>
  </si>
  <si>
    <t>JPL Surcubamba</t>
  </si>
  <si>
    <t>2º JPL La Oroya</t>
  </si>
  <si>
    <t>JUP Junín</t>
  </si>
  <si>
    <t>JT Trans Hyo</t>
  </si>
  <si>
    <t>JPL Mazamari</t>
  </si>
  <si>
    <t>JPL Pangoa</t>
  </si>
  <si>
    <t>1° Sala Mixta - La Merced</t>
  </si>
  <si>
    <t>2° Sala Mixta - La Merced</t>
  </si>
  <si>
    <t>Sala Mixta - Tarma</t>
  </si>
  <si>
    <t>JPL Pampas</t>
  </si>
  <si>
    <t>3º JUP Hyo</t>
  </si>
  <si>
    <t>2º JUP Satipo</t>
  </si>
  <si>
    <t>JPLq. La Merced</t>
  </si>
  <si>
    <t>1º JPLq. Hyo</t>
  </si>
  <si>
    <t>2º JPLq. Hyo</t>
  </si>
  <si>
    <t>3º JPLq. Hyo</t>
  </si>
  <si>
    <t>4º JPLq. Hyo</t>
  </si>
  <si>
    <t>JPLq. Jauja</t>
  </si>
  <si>
    <t>1° JPLq. Satipo</t>
  </si>
  <si>
    <t>JPLq. Tarma</t>
  </si>
  <si>
    <t>1º Juzg. Familia Hyo</t>
  </si>
  <si>
    <t>2º Juzg. Familia Hyo</t>
  </si>
  <si>
    <t>3º Juzg. Familia Hyo</t>
  </si>
  <si>
    <t>4º Juzg. Familia Hyo</t>
  </si>
  <si>
    <t>2º JPL Chilca</t>
  </si>
  <si>
    <t>JPL Río Tambo</t>
  </si>
  <si>
    <t>SALA PENAL DE APELACIONES - SEDE CENTRAL</t>
  </si>
  <si>
    <t>SALA PENAL DE APELACIONES - SATIPO</t>
  </si>
  <si>
    <t>JIP Oxpampa</t>
  </si>
  <si>
    <t>2º JIP Tarma</t>
  </si>
  <si>
    <t>incidencia que se encuentra en la Coordinación de Informática de la CSJJU y Sub Gerencia de Estadística de la GG/PJ.</t>
  </si>
  <si>
    <t>El 3° Juzgado de Trabajo de Huancayo, no presenta información estadística en los meses de nov-dic, debido a una mala redistribución de expedientes por la conversión del juzgado en permanente,</t>
  </si>
  <si>
    <t>JPL Junín</t>
  </si>
  <si>
    <t>1° JIP-Merced</t>
  </si>
  <si>
    <t>2º JIP-Merced</t>
  </si>
  <si>
    <t xml:space="preserve"> </t>
  </si>
  <si>
    <t>3° JT Hyo</t>
  </si>
  <si>
    <t>Juzg. Familia Satipo</t>
  </si>
  <si>
    <t>2º JIP Jauja</t>
  </si>
  <si>
    <t xml:space="preserve">JIP Pampas* </t>
  </si>
  <si>
    <t>JPC La Merced</t>
  </si>
  <si>
    <t>2º JUP Hyo*</t>
  </si>
  <si>
    <t>4º JUP Hyo*</t>
  </si>
  <si>
    <t>JPC Tarma</t>
  </si>
  <si>
    <t>J Civil de Satipo</t>
  </si>
  <si>
    <t>N° 03-2017</t>
  </si>
  <si>
    <t xml:space="preserve">NUEVO CODIGO PROCESAL PENAL </t>
  </si>
  <si>
    <t>Al 30 de ABRIL del 2017</t>
  </si>
  <si>
    <t xml:space="preserve"> CARGA PROCESAL, EXPEDIENTES RESUELTOS y CARGA PROCESAL PENDIENTE - EXP. PRINCIPALES EN TRÁMITE y EJECUCIÓN (ENERO - ABRIL 2017)</t>
  </si>
  <si>
    <t>TOTAL CARGA PROCESAL PENDIENTE AL 30.04.2017</t>
  </si>
  <si>
    <t>Fuente: www.pj.gob.pe Formulario Estadístico Electrónico FEE al 30.04.2017.</t>
  </si>
  <si>
    <t xml:space="preserve"> CARGA PROCESAL, EXPEDIENTES RESUELTOS y CARGA PROCESAL PENDIENTE - EXP. PRINCIPALES EN TRÁMITE y EJECUCIÓN (ENERO -  ABRIL 2017)</t>
  </si>
  <si>
    <t xml:space="preserve"> CARGA PROCESAL, EXPEDIENTES RESUELTOS y CARGA PROCESAL PENDIENTE - EXP. PRINCIPALES EN TRÁMITE y EJECUCIÓN (ENERO -  ABRIL 2017)                                       JUZGADOS ESPECIALIZADOS PENALES LIQUIDADORES</t>
  </si>
  <si>
    <t xml:space="preserve"> CARGA PROCESAL, EXPEDIENTES RESUELTOS y CARGA PROCESAL PENDIENTE - EXP. PRINCIPALES EN TRÁMITE y EJECUCIÓN (ENERO -  ABRIL 2017)                                          JUZGADOS DE TRABAJO</t>
  </si>
  <si>
    <t>N° 04-2017</t>
  </si>
  <si>
    <t>5° Juzg. Familia de La Merced</t>
  </si>
  <si>
    <t>RESUELTO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</si>
</sst>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.00\ [$€]_-;\-* #,##0.00\ [$€]_-;_-* &quot;-&quot;??\ [$€]_-;_-@_-"/>
    <numFmt numFmtId="166" formatCode="#,##0.0"/>
    <numFmt numFmtId="167" formatCode="0.0"/>
    <numFmt numFmtId="168" formatCode="###\ ###\ ##0"/>
    <numFmt numFmtId="169" formatCode="###\ ##0"/>
    <numFmt numFmtId="170" formatCode="#\ ###\ ###\ ##0"/>
    <numFmt numFmtId="171" formatCode="#\ ###\ ##0"/>
    <numFmt numFmtId="172" formatCode="#,##0_);\-#,##0"/>
    <numFmt numFmtId="173" formatCode="#,##0.0_);\-#,##0.0"/>
    <numFmt numFmtId="174" formatCode="#,##0.00_ ;\-#,##0.00\ "/>
    <numFmt numFmtId="175" formatCode="_-* #,##0.00\ [$€-81D]_-;\-* #,##0.00\ [$€-81D]_-;_-* &quot;-&quot;??\ [$€-81D]_-;_-@_-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7"/>
      <color indexed="8"/>
      <name val="Arial Narrow"/>
      <family val="2"/>
    </font>
    <font>
      <sz val="10"/>
      <color indexed="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7.35"/>
      <color indexed="8"/>
      <name val="Calibri"/>
      <family val="0"/>
    </font>
    <font>
      <sz val="6"/>
      <color indexed="8"/>
      <name val="Calibri"/>
      <family val="0"/>
    </font>
    <font>
      <b/>
      <sz val="6"/>
      <color indexed="8"/>
      <name val="Calibri"/>
      <family val="0"/>
    </font>
    <font>
      <sz val="9.2"/>
      <color indexed="8"/>
      <name val="Calibri"/>
      <family val="0"/>
    </font>
    <font>
      <b/>
      <sz val="9"/>
      <color indexed="8"/>
      <name val="Calibri"/>
      <family val="0"/>
    </font>
    <font>
      <b/>
      <sz val="10.1"/>
      <color indexed="8"/>
      <name val="Calibri"/>
      <family val="0"/>
    </font>
    <font>
      <b/>
      <sz val="9.2"/>
      <color indexed="8"/>
      <name val="Calibri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6"/>
      <color indexed="9"/>
      <name val="Arial"/>
      <family val="2"/>
    </font>
    <font>
      <b/>
      <sz val="26"/>
      <color indexed="9"/>
      <name val="Arial"/>
      <family val="2"/>
    </font>
    <font>
      <b/>
      <sz val="14"/>
      <color indexed="8"/>
      <name val="Calibri"/>
      <family val="0"/>
    </font>
    <font>
      <sz val="9"/>
      <color indexed="8"/>
      <name val="Calibri"/>
      <family val="0"/>
    </font>
    <font>
      <sz val="7"/>
      <color indexed="8"/>
      <name val="Calibri"/>
      <family val="0"/>
    </font>
    <font>
      <b/>
      <sz val="10.5"/>
      <color indexed="8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theme="0"/>
      <name val="Arial"/>
      <family val="2"/>
    </font>
    <font>
      <sz val="10"/>
      <color rgb="FFFF0000"/>
      <name val="Arial"/>
      <family val="2"/>
    </font>
    <font>
      <b/>
      <sz val="16"/>
      <color theme="0"/>
      <name val="Arial"/>
      <family val="2"/>
    </font>
    <font>
      <b/>
      <sz val="26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rgb="FFF3EDF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>
        <color indexed="8"/>
      </left>
      <right style="thin">
        <color indexed="8"/>
      </right>
      <top style="thin"/>
      <bottom/>
    </border>
    <border>
      <left style="hair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/>
      <bottom style="hair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 style="medium"/>
      <right/>
      <top/>
      <bottom style="hair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hair"/>
      <bottom style="hair"/>
    </border>
    <border>
      <left/>
      <right/>
      <top style="medium"/>
      <bottom style="thin"/>
    </border>
    <border>
      <left/>
      <right style="thin"/>
      <top/>
      <bottom style="hair"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/>
      <top style="thin"/>
      <bottom style="thin"/>
    </border>
    <border>
      <left style="thin"/>
      <right/>
      <top style="hair"/>
      <bottom style="medium"/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10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2" borderId="0" applyNumberFormat="0" applyBorder="0" applyAlignment="0" applyProtection="0"/>
    <xf numFmtId="165" fontId="1" fillId="3" borderId="0" applyNumberFormat="0" applyBorder="0" applyAlignment="0" applyProtection="0"/>
    <xf numFmtId="165" fontId="1" fillId="4" borderId="0" applyNumberFormat="0" applyBorder="0" applyAlignment="0" applyProtection="0"/>
    <xf numFmtId="165" fontId="1" fillId="5" borderId="0" applyNumberFormat="0" applyBorder="0" applyAlignment="0" applyProtection="0"/>
    <xf numFmtId="165" fontId="1" fillId="6" borderId="0" applyNumberFormat="0" applyBorder="0" applyAlignment="0" applyProtection="0"/>
    <xf numFmtId="165" fontId="1" fillId="7" borderId="0" applyNumberFormat="0" applyBorder="0" applyAlignment="0" applyProtection="0"/>
    <xf numFmtId="165" fontId="1" fillId="8" borderId="0" applyNumberFormat="0" applyBorder="0" applyAlignment="0" applyProtection="0"/>
    <xf numFmtId="165" fontId="1" fillId="9" borderId="0" applyNumberFormat="0" applyBorder="0" applyAlignment="0" applyProtection="0"/>
    <xf numFmtId="165" fontId="1" fillId="10" borderId="0" applyNumberFormat="0" applyBorder="0" applyAlignment="0" applyProtection="0"/>
    <xf numFmtId="165" fontId="1" fillId="5" borderId="0" applyNumberFormat="0" applyBorder="0" applyAlignment="0" applyProtection="0"/>
    <xf numFmtId="165" fontId="1" fillId="8" borderId="0" applyNumberFormat="0" applyBorder="0" applyAlignment="0" applyProtection="0"/>
    <xf numFmtId="165" fontId="1" fillId="11" borderId="0" applyNumberFormat="0" applyBorder="0" applyAlignment="0" applyProtection="0"/>
    <xf numFmtId="165" fontId="2" fillId="12" borderId="0" applyNumberFormat="0" applyBorder="0" applyAlignment="0" applyProtection="0"/>
    <xf numFmtId="165" fontId="2" fillId="9" borderId="0" applyNumberFormat="0" applyBorder="0" applyAlignment="0" applyProtection="0"/>
    <xf numFmtId="165" fontId="2" fillId="10" borderId="0" applyNumberFormat="0" applyBorder="0" applyAlignment="0" applyProtection="0"/>
    <xf numFmtId="165" fontId="2" fillId="13" borderId="0" applyNumberFormat="0" applyBorder="0" applyAlignment="0" applyProtection="0"/>
    <xf numFmtId="165" fontId="2" fillId="14" borderId="0" applyNumberFormat="0" applyBorder="0" applyAlignment="0" applyProtection="0"/>
    <xf numFmtId="165" fontId="2" fillId="15" borderId="0" applyNumberFormat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3" fillId="16" borderId="0" applyNumberFormat="0" applyBorder="0" applyAlignment="0" applyProtection="0"/>
    <xf numFmtId="165" fontId="4" fillId="17" borderId="1" applyNumberFormat="0" applyAlignment="0" applyProtection="0"/>
    <xf numFmtId="165" fontId="5" fillId="18" borderId="2" applyNumberFormat="0" applyAlignment="0" applyProtection="0"/>
    <xf numFmtId="165" fontId="6" fillId="0" borderId="3" applyNumberFormat="0" applyFill="0" applyAlignment="0" applyProtection="0"/>
    <xf numFmtId="3" fontId="0" fillId="0" borderId="0" applyFont="0" applyFill="0" applyBorder="0" applyAlignment="0" applyProtection="0"/>
    <xf numFmtId="165" fontId="7" fillId="0" borderId="0" applyNumberFormat="0" applyFill="0" applyBorder="0" applyAlignment="0" applyProtection="0"/>
    <xf numFmtId="165" fontId="8" fillId="19" borderId="0" applyNumberFormat="0" applyBorder="0" applyAlignment="0" applyProtection="0"/>
    <xf numFmtId="165" fontId="8" fillId="20" borderId="0" applyNumberFormat="0" applyBorder="0" applyAlignment="0" applyProtection="0"/>
    <xf numFmtId="165" fontId="8" fillId="21" borderId="0" applyNumberFormat="0" applyBorder="0" applyAlignment="0" applyProtection="0"/>
    <xf numFmtId="165" fontId="2" fillId="22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" fillId="24" borderId="0" applyNumberFormat="0" applyBorder="0" applyAlignment="0" applyProtection="0"/>
    <xf numFmtId="165" fontId="2" fillId="25" borderId="0" applyNumberFormat="0" applyBorder="0" applyAlignment="0" applyProtection="0"/>
    <xf numFmtId="165" fontId="1" fillId="26" borderId="0" applyNumberFormat="0" applyBorder="0" applyAlignment="0" applyProtection="0"/>
    <xf numFmtId="165" fontId="1" fillId="27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1" fillId="26" borderId="0" applyNumberFormat="0" applyBorder="0" applyAlignment="0" applyProtection="0"/>
    <xf numFmtId="165" fontId="1" fillId="16" borderId="0" applyNumberFormat="0" applyBorder="0" applyAlignment="0" applyProtection="0"/>
    <xf numFmtId="165" fontId="2" fillId="27" borderId="0" applyNumberFormat="0" applyBorder="0" applyAlignment="0" applyProtection="0"/>
    <xf numFmtId="165" fontId="2" fillId="22" borderId="0" applyNumberFormat="0" applyBorder="0" applyAlignment="0" applyProtection="0"/>
    <xf numFmtId="165" fontId="1" fillId="23" borderId="0" applyNumberFormat="0" applyBorder="0" applyAlignment="0" applyProtection="0"/>
    <xf numFmtId="165" fontId="1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23" borderId="0" applyNumberFormat="0" applyBorder="0" applyAlignment="0" applyProtection="0"/>
    <xf numFmtId="165" fontId="2" fillId="24" borderId="0" applyNumberFormat="0" applyBorder="0" applyAlignment="0" applyProtection="0"/>
    <xf numFmtId="165" fontId="2" fillId="30" borderId="0" applyNumberFormat="0" applyBorder="0" applyAlignment="0" applyProtection="0"/>
    <xf numFmtId="165" fontId="1" fillId="26" borderId="0" applyNumberFormat="0" applyBorder="0" applyAlignment="0" applyProtection="0"/>
    <xf numFmtId="165" fontId="1" fillId="31" borderId="0" applyNumberFormat="0" applyBorder="0" applyAlignment="0" applyProtection="0"/>
    <xf numFmtId="165" fontId="2" fillId="31" borderId="0" applyNumberFormat="0" applyBorder="0" applyAlignment="0" applyProtection="0"/>
    <xf numFmtId="165" fontId="9" fillId="31" borderId="1" applyNumberFormat="0" applyAlignment="0" applyProtection="0"/>
    <xf numFmtId="165" fontId="1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11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2" fillId="33" borderId="0" applyNumberFormat="0" applyBorder="0" applyAlignment="0" applyProtection="0"/>
    <xf numFmtId="165" fontId="69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33" fillId="0" borderId="0">
      <alignment/>
      <protection/>
    </xf>
    <xf numFmtId="165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65" fontId="0" fillId="26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165" fontId="13" fillId="17" borderId="5" applyNumberFormat="0" applyAlignment="0" applyProtection="0"/>
    <xf numFmtId="165" fontId="14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7" fillId="0" borderId="6" applyNumberFormat="0" applyFill="0" applyAlignment="0" applyProtection="0"/>
    <xf numFmtId="165" fontId="18" fillId="0" borderId="7" applyNumberFormat="0" applyFill="0" applyAlignment="0" applyProtection="0"/>
    <xf numFmtId="165" fontId="7" fillId="0" borderId="8" applyNumberFormat="0" applyFill="0" applyAlignment="0" applyProtection="0"/>
    <xf numFmtId="165" fontId="19" fillId="0" borderId="0" applyNumberFormat="0" applyFill="0" applyBorder="0" applyAlignment="0" applyProtection="0"/>
    <xf numFmtId="165" fontId="8" fillId="0" borderId="9" applyNumberFormat="0" applyFill="0" applyAlignment="0" applyProtection="0"/>
  </cellStyleXfs>
  <cellXfs count="627">
    <xf numFmtId="165" fontId="0" fillId="0" borderId="0" xfId="0" applyAlignment="1">
      <alignment/>
    </xf>
    <xf numFmtId="165" fontId="0" fillId="0" borderId="0" xfId="0" applyBorder="1" applyAlignment="1">
      <alignment/>
    </xf>
    <xf numFmtId="165" fontId="0" fillId="0" borderId="0" xfId="0" applyFill="1" applyBorder="1" applyAlignment="1">
      <alignment/>
    </xf>
    <xf numFmtId="165" fontId="26" fillId="0" borderId="0" xfId="84" applyFont="1" applyFill="1" applyBorder="1" applyAlignment="1">
      <alignment horizontal="center" vertical="center"/>
      <protection/>
    </xf>
    <xf numFmtId="165" fontId="25" fillId="0" borderId="0" xfId="84" applyFont="1" applyFill="1" applyBorder="1" applyAlignment="1">
      <alignment horizontal="left" vertical="center"/>
      <protection/>
    </xf>
    <xf numFmtId="165" fontId="24" fillId="0" borderId="0" xfId="0" applyFont="1" applyAlignment="1">
      <alignment/>
    </xf>
    <xf numFmtId="165" fontId="26" fillId="0" borderId="0" xfId="0" applyFont="1" applyFill="1" applyBorder="1" applyAlignment="1">
      <alignment horizontal="center"/>
    </xf>
    <xf numFmtId="165" fontId="25" fillId="0" borderId="0" xfId="0" applyFont="1" applyFill="1" applyBorder="1" applyAlignment="1">
      <alignment horizontal="left" vertical="center" indent="2"/>
    </xf>
    <xf numFmtId="165" fontId="2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166" fontId="24" fillId="0" borderId="0" xfId="0" applyNumberFormat="1" applyFont="1" applyAlignment="1">
      <alignment/>
    </xf>
    <xf numFmtId="166" fontId="24" fillId="0" borderId="0" xfId="0" applyNumberFormat="1" applyFont="1" applyBorder="1" applyAlignment="1">
      <alignment/>
    </xf>
    <xf numFmtId="165" fontId="25" fillId="0" borderId="0" xfId="33" applyFont="1" applyFill="1" applyBorder="1" applyAlignment="1">
      <alignment horizontal="left" vertical="center" wrapText="1" indent="2"/>
      <protection/>
    </xf>
    <xf numFmtId="165" fontId="26" fillId="0" borderId="0" xfId="84" applyFont="1" applyFill="1" applyBorder="1" applyAlignment="1">
      <alignment horizontal="left" vertical="center"/>
      <protection/>
    </xf>
    <xf numFmtId="165" fontId="26" fillId="0" borderId="0" xfId="84" applyFont="1" applyFill="1" applyBorder="1" applyAlignment="1">
      <alignment horizontal="left" vertical="center" indent="1"/>
      <protection/>
    </xf>
    <xf numFmtId="165" fontId="28" fillId="0" borderId="0" xfId="33" applyFont="1" applyFill="1" applyBorder="1" applyAlignment="1">
      <alignment horizontal="left" vertical="center" wrapText="1" indent="2"/>
      <protection/>
    </xf>
    <xf numFmtId="165" fontId="24" fillId="0" borderId="0" xfId="0" applyFont="1" applyFill="1" applyBorder="1" applyAlignment="1">
      <alignment/>
    </xf>
    <xf numFmtId="165" fontId="0" fillId="0" borderId="0" xfId="0" applyFill="1" applyAlignment="1">
      <alignment/>
    </xf>
    <xf numFmtId="165" fontId="26" fillId="0" borderId="0" xfId="0" applyFont="1" applyFill="1" applyBorder="1" applyAlignment="1">
      <alignment horizontal="center" vertical="center" wrapText="1"/>
    </xf>
    <xf numFmtId="165" fontId="26" fillId="0" borderId="0" xfId="0" applyFont="1" applyFill="1" applyBorder="1" applyAlignment="1">
      <alignment horizontal="center" vertical="center"/>
    </xf>
    <xf numFmtId="165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165" fontId="25" fillId="0" borderId="11" xfId="33" applyFont="1" applyFill="1" applyBorder="1" applyAlignment="1">
      <alignment horizontal="left" vertical="center" wrapText="1" indent="1"/>
      <protection/>
    </xf>
    <xf numFmtId="165" fontId="28" fillId="0" borderId="11" xfId="33" applyFont="1" applyFill="1" applyBorder="1" applyAlignment="1">
      <alignment horizontal="left" vertical="center" wrapText="1" indent="1"/>
      <protection/>
    </xf>
    <xf numFmtId="165" fontId="25" fillId="0" borderId="12" xfId="33" applyFont="1" applyFill="1" applyBorder="1" applyAlignment="1">
      <alignment horizontal="left" vertical="center" wrapText="1" indent="1"/>
      <protection/>
    </xf>
    <xf numFmtId="165" fontId="25" fillId="0" borderId="12" xfId="84" applyFont="1" applyFill="1" applyBorder="1" applyAlignment="1">
      <alignment horizontal="left" vertical="center" indent="1"/>
      <protection/>
    </xf>
    <xf numFmtId="165" fontId="25" fillId="0" borderId="13" xfId="33" applyFont="1" applyFill="1" applyBorder="1" applyAlignment="1">
      <alignment horizontal="left" vertical="center" wrapText="1" indent="1"/>
      <protection/>
    </xf>
    <xf numFmtId="165" fontId="26" fillId="0" borderId="14" xfId="84" applyFont="1" applyFill="1" applyBorder="1" applyAlignment="1">
      <alignment horizontal="left" vertical="center" indent="1"/>
      <protection/>
    </xf>
    <xf numFmtId="165" fontId="24" fillId="0" borderId="0" xfId="0" applyFont="1" applyFill="1" applyAlignment="1">
      <alignment/>
    </xf>
    <xf numFmtId="166" fontId="25" fillId="0" borderId="0" xfId="0" applyNumberFormat="1" applyFont="1" applyFill="1" applyBorder="1" applyAlignment="1">
      <alignment horizontal="right" vertical="center" indent="1"/>
    </xf>
    <xf numFmtId="166" fontId="25" fillId="0" borderId="11" xfId="0" applyNumberFormat="1" applyFont="1" applyFill="1" applyBorder="1" applyAlignment="1">
      <alignment horizontal="right" vertical="center" indent="1"/>
    </xf>
    <xf numFmtId="166" fontId="25" fillId="0" borderId="15" xfId="0" applyNumberFormat="1" applyFont="1" applyFill="1" applyBorder="1" applyAlignment="1">
      <alignment horizontal="right" vertical="center" indent="1"/>
    </xf>
    <xf numFmtId="165" fontId="26" fillId="0" borderId="0" xfId="0" applyFont="1" applyFill="1" applyBorder="1" applyAlignment="1">
      <alignment horizontal="center" vertical="top" wrapText="1"/>
    </xf>
    <xf numFmtId="165" fontId="26" fillId="0" borderId="0" xfId="0" applyFont="1" applyFill="1" applyBorder="1" applyAlignment="1">
      <alignment horizontal="right" indent="2"/>
    </xf>
    <xf numFmtId="168" fontId="26" fillId="0" borderId="0" xfId="0" applyNumberFormat="1" applyFont="1" applyFill="1" applyBorder="1" applyAlignment="1">
      <alignment horizontal="right" vertical="center" indent="1"/>
    </xf>
    <xf numFmtId="165" fontId="26" fillId="0" borderId="0" xfId="0" applyFont="1" applyFill="1" applyBorder="1" applyAlignment="1">
      <alignment horizontal="right" vertical="center" indent="1"/>
    </xf>
    <xf numFmtId="165" fontId="25" fillId="0" borderId="0" xfId="0" applyFont="1" applyFill="1" applyBorder="1" applyAlignment="1">
      <alignment horizontal="right" vertical="center" indent="1"/>
    </xf>
    <xf numFmtId="168" fontId="25" fillId="0" borderId="0" xfId="0" applyNumberFormat="1" applyFont="1" applyFill="1" applyBorder="1" applyAlignment="1">
      <alignment horizontal="right" vertical="center" indent="1"/>
    </xf>
    <xf numFmtId="169" fontId="24" fillId="0" borderId="0" xfId="0" applyNumberFormat="1" applyFont="1" applyAlignment="1">
      <alignment horizontal="right" vertical="center" indent="1"/>
    </xf>
    <xf numFmtId="169" fontId="24" fillId="0" borderId="0" xfId="0" applyNumberFormat="1" applyFont="1" applyFill="1" applyAlignment="1">
      <alignment horizontal="right" vertical="center" indent="1"/>
    </xf>
    <xf numFmtId="165" fontId="24" fillId="0" borderId="0" xfId="0" applyFont="1" applyAlignment="1">
      <alignment horizontal="right" vertical="center" indent="1"/>
    </xf>
    <xf numFmtId="165" fontId="0" fillId="0" borderId="0" xfId="0" applyFont="1" applyAlignment="1">
      <alignment/>
    </xf>
    <xf numFmtId="165" fontId="0" fillId="0" borderId="0" xfId="82" applyFill="1">
      <alignment/>
      <protection/>
    </xf>
    <xf numFmtId="165" fontId="0" fillId="0" borderId="0" xfId="82">
      <alignment/>
      <protection/>
    </xf>
    <xf numFmtId="49" fontId="26" fillId="0" borderId="0" xfId="35" applyNumberFormat="1" applyFont="1" applyFill="1" applyBorder="1" applyAlignment="1">
      <alignment horizontal="center" vertical="center" wrapText="1"/>
      <protection/>
    </xf>
    <xf numFmtId="165" fontId="24" fillId="0" borderId="0" xfId="82" applyFont="1">
      <alignment/>
      <protection/>
    </xf>
    <xf numFmtId="165" fontId="24" fillId="0" borderId="0" xfId="82" applyFont="1" applyFill="1" applyBorder="1">
      <alignment/>
      <protection/>
    </xf>
    <xf numFmtId="165" fontId="25" fillId="0" borderId="11" xfId="35" applyFont="1" applyFill="1" applyBorder="1" applyAlignment="1">
      <alignment horizontal="left" vertical="center" wrapText="1" indent="1"/>
      <protection/>
    </xf>
    <xf numFmtId="165" fontId="28" fillId="0" borderId="11" xfId="35" applyFont="1" applyFill="1" applyBorder="1" applyAlignment="1">
      <alignment horizontal="left" vertical="center" wrapText="1" indent="1"/>
      <protection/>
    </xf>
    <xf numFmtId="165" fontId="28" fillId="0" borderId="0" xfId="35" applyFont="1" applyFill="1" applyBorder="1" applyAlignment="1">
      <alignment horizontal="left" vertical="center" wrapText="1" indent="1"/>
      <protection/>
    </xf>
    <xf numFmtId="165" fontId="25" fillId="0" borderId="12" xfId="35" applyFont="1" applyFill="1" applyBorder="1" applyAlignment="1">
      <alignment horizontal="left" vertical="center" wrapText="1" indent="1"/>
      <protection/>
    </xf>
    <xf numFmtId="165" fontId="30" fillId="0" borderId="0" xfId="82" applyFont="1" applyFill="1" applyBorder="1" applyAlignment="1">
      <alignment horizontal="center" vertical="center" wrapText="1"/>
      <protection/>
    </xf>
    <xf numFmtId="165" fontId="29" fillId="0" borderId="0" xfId="82" applyFont="1" applyFill="1" applyBorder="1" applyAlignment="1">
      <alignment horizontal="center" vertical="center" wrapText="1"/>
      <protection/>
    </xf>
    <xf numFmtId="165" fontId="25" fillId="0" borderId="0" xfId="82" applyFont="1">
      <alignment/>
      <protection/>
    </xf>
    <xf numFmtId="165" fontId="25" fillId="0" borderId="0" xfId="82" applyFont="1" applyFill="1" applyBorder="1">
      <alignment/>
      <protection/>
    </xf>
    <xf numFmtId="172" fontId="29" fillId="0" borderId="0" xfId="82" applyNumberFormat="1" applyFont="1" applyFill="1" applyBorder="1" applyAlignment="1">
      <alignment horizontal="center" vertical="center" wrapText="1"/>
      <protection/>
    </xf>
    <xf numFmtId="171" fontId="26" fillId="0" borderId="0" xfId="82" applyNumberFormat="1" applyFont="1" applyFill="1" applyBorder="1" applyAlignment="1">
      <alignment horizontal="right" vertical="center" wrapText="1" indent="1"/>
      <protection/>
    </xf>
    <xf numFmtId="173" fontId="28" fillId="0" borderId="16" xfId="82" applyNumberFormat="1" applyFont="1" applyFill="1" applyBorder="1" applyAlignment="1">
      <alignment horizontal="left" vertical="center" wrapText="1" indent="1"/>
      <protection/>
    </xf>
    <xf numFmtId="165" fontId="28" fillId="0" borderId="0" xfId="82" applyFont="1" applyFill="1" applyBorder="1" applyAlignment="1">
      <alignment horizontal="left" vertical="center" wrapText="1" indent="1"/>
      <protection/>
    </xf>
    <xf numFmtId="171" fontId="25" fillId="0" borderId="17" xfId="82" applyNumberFormat="1" applyFont="1" applyFill="1" applyBorder="1" applyAlignment="1">
      <alignment horizontal="right" vertical="center" wrapText="1" indent="1"/>
      <protection/>
    </xf>
    <xf numFmtId="171" fontId="25" fillId="0" borderId="0" xfId="82" applyNumberFormat="1" applyFont="1" applyFill="1" applyBorder="1" applyAlignment="1">
      <alignment horizontal="right" vertical="center" wrapText="1" indent="1"/>
      <protection/>
    </xf>
    <xf numFmtId="165" fontId="24" fillId="0" borderId="0" xfId="82" applyFont="1" applyFill="1">
      <alignment/>
      <protection/>
    </xf>
    <xf numFmtId="173" fontId="28" fillId="0" borderId="11" xfId="82" applyNumberFormat="1" applyFont="1" applyFill="1" applyBorder="1" applyAlignment="1">
      <alignment horizontal="left" vertical="center" wrapText="1" indent="1"/>
      <protection/>
    </xf>
    <xf numFmtId="172" fontId="28" fillId="0" borderId="0" xfId="82" applyNumberFormat="1" applyFont="1" applyFill="1" applyBorder="1" applyAlignment="1">
      <alignment horizontal="left" vertical="center" wrapText="1" indent="1"/>
      <protection/>
    </xf>
    <xf numFmtId="167" fontId="25" fillId="0" borderId="11" xfId="82" applyNumberFormat="1" applyFont="1" applyFill="1" applyBorder="1" applyAlignment="1">
      <alignment horizontal="right" vertical="center" indent="1"/>
      <protection/>
    </xf>
    <xf numFmtId="173" fontId="28" fillId="0" borderId="15" xfId="82" applyNumberFormat="1" applyFont="1" applyFill="1" applyBorder="1" applyAlignment="1">
      <alignment horizontal="left" vertical="center" wrapText="1" indent="1"/>
      <protection/>
    </xf>
    <xf numFmtId="165" fontId="25" fillId="0" borderId="16" xfId="35" applyFont="1" applyFill="1" applyBorder="1" applyAlignment="1">
      <alignment horizontal="left" vertical="center" wrapText="1" indent="1"/>
      <protection/>
    </xf>
    <xf numFmtId="171" fontId="25" fillId="0" borderId="14" xfId="82" applyNumberFormat="1" applyFont="1" applyFill="1" applyBorder="1" applyAlignment="1">
      <alignment horizontal="right" vertical="center" wrapText="1" indent="1"/>
      <protection/>
    </xf>
    <xf numFmtId="171" fontId="25" fillId="0" borderId="16" xfId="82" applyNumberFormat="1" applyFont="1" applyFill="1" applyBorder="1" applyAlignment="1">
      <alignment horizontal="right" vertical="center" wrapText="1" indent="1"/>
      <protection/>
    </xf>
    <xf numFmtId="171" fontId="25" fillId="0" borderId="18" xfId="82" applyNumberFormat="1" applyFont="1" applyFill="1" applyBorder="1" applyAlignment="1">
      <alignment horizontal="right" vertical="center" wrapText="1" indent="1"/>
      <protection/>
    </xf>
    <xf numFmtId="167" fontId="25" fillId="0" borderId="16" xfId="82" applyNumberFormat="1" applyFont="1" applyFill="1" applyBorder="1" applyAlignment="1">
      <alignment horizontal="right" vertical="center" indent="1"/>
      <protection/>
    </xf>
    <xf numFmtId="171" fontId="25" fillId="0" borderId="11" xfId="82" applyNumberFormat="1" applyFont="1" applyFill="1" applyBorder="1" applyAlignment="1">
      <alignment horizontal="right" vertical="center" wrapText="1" indent="1"/>
      <protection/>
    </xf>
    <xf numFmtId="171" fontId="25" fillId="0" borderId="19" xfId="82" applyNumberFormat="1" applyFont="1" applyFill="1" applyBorder="1" applyAlignment="1">
      <alignment horizontal="right" vertical="center" wrapText="1" indent="1"/>
      <protection/>
    </xf>
    <xf numFmtId="171" fontId="25" fillId="0" borderId="20" xfId="82" applyNumberFormat="1" applyFont="1" applyFill="1" applyBorder="1" applyAlignment="1">
      <alignment horizontal="right" vertical="center" wrapText="1" indent="1"/>
      <protection/>
    </xf>
    <xf numFmtId="171" fontId="25" fillId="0" borderId="12" xfId="82" applyNumberFormat="1" applyFont="1" applyFill="1" applyBorder="1" applyAlignment="1">
      <alignment horizontal="right" vertical="center" wrapText="1" indent="1"/>
      <protection/>
    </xf>
    <xf numFmtId="165" fontId="26" fillId="0" borderId="0" xfId="35" applyFont="1" applyFill="1" applyAlignment="1">
      <alignment/>
      <protection/>
    </xf>
    <xf numFmtId="168" fontId="0" fillId="0" borderId="0" xfId="0" applyNumberFormat="1" applyAlignment="1">
      <alignment/>
    </xf>
    <xf numFmtId="171" fontId="25" fillId="0" borderId="21" xfId="82" applyNumberFormat="1" applyFont="1" applyFill="1" applyBorder="1" applyAlignment="1">
      <alignment horizontal="right" vertical="center" wrapText="1" indent="1"/>
      <protection/>
    </xf>
    <xf numFmtId="171" fontId="25" fillId="0" borderId="22" xfId="82" applyNumberFormat="1" applyFont="1" applyFill="1" applyBorder="1" applyAlignment="1">
      <alignment horizontal="right" vertical="center" wrapText="1" indent="1"/>
      <protection/>
    </xf>
    <xf numFmtId="171" fontId="25" fillId="0" borderId="23" xfId="82" applyNumberFormat="1" applyFont="1" applyFill="1" applyBorder="1" applyAlignment="1">
      <alignment horizontal="right" vertical="center" wrapText="1" indent="1"/>
      <protection/>
    </xf>
    <xf numFmtId="171" fontId="25" fillId="0" borderId="24" xfId="82" applyNumberFormat="1" applyFont="1" applyFill="1" applyBorder="1" applyAlignment="1">
      <alignment horizontal="right" vertical="center" wrapText="1" indent="1"/>
      <protection/>
    </xf>
    <xf numFmtId="171" fontId="25" fillId="0" borderId="25" xfId="82" applyNumberFormat="1" applyFont="1" applyFill="1" applyBorder="1" applyAlignment="1">
      <alignment horizontal="right" vertical="center" wrapText="1" indent="1"/>
      <protection/>
    </xf>
    <xf numFmtId="171" fontId="25" fillId="0" borderId="26" xfId="82" applyNumberFormat="1" applyFont="1" applyFill="1" applyBorder="1" applyAlignment="1">
      <alignment horizontal="right" vertical="center" wrapText="1" indent="1"/>
      <protection/>
    </xf>
    <xf numFmtId="171" fontId="25" fillId="0" borderId="27" xfId="82" applyNumberFormat="1" applyFont="1" applyFill="1" applyBorder="1" applyAlignment="1">
      <alignment horizontal="right" vertical="center" wrapText="1" indent="1"/>
      <protection/>
    </xf>
    <xf numFmtId="165" fontId="25" fillId="0" borderId="10" xfId="35" applyFont="1" applyFill="1" applyBorder="1" applyAlignment="1">
      <alignment horizontal="left" vertical="center" wrapText="1" indent="1"/>
      <protection/>
    </xf>
    <xf numFmtId="171" fontId="25" fillId="0" borderId="10" xfId="82" applyNumberFormat="1" applyFont="1" applyFill="1" applyBorder="1" applyAlignment="1">
      <alignment horizontal="right" vertical="center" wrapText="1" indent="1"/>
      <protection/>
    </xf>
    <xf numFmtId="165" fontId="24" fillId="0" borderId="10" xfId="82" applyFont="1" applyFill="1" applyBorder="1">
      <alignment/>
      <protection/>
    </xf>
    <xf numFmtId="167" fontId="25" fillId="0" borderId="12" xfId="82" applyNumberFormat="1" applyFont="1" applyFill="1" applyBorder="1" applyAlignment="1">
      <alignment horizontal="right" vertical="center" indent="1"/>
      <protection/>
    </xf>
    <xf numFmtId="169" fontId="26" fillId="0" borderId="28" xfId="85" applyNumberFormat="1" applyFont="1" applyFill="1" applyBorder="1" applyAlignment="1">
      <alignment horizontal="right" vertical="center" indent="1"/>
      <protection/>
    </xf>
    <xf numFmtId="169" fontId="25" fillId="0" borderId="29" xfId="85" applyNumberFormat="1" applyFont="1" applyFill="1" applyBorder="1" applyAlignment="1">
      <alignment horizontal="right" vertical="center" indent="1"/>
      <protection/>
    </xf>
    <xf numFmtId="169" fontId="25" fillId="0" borderId="30" xfId="85" applyNumberFormat="1" applyFont="1" applyFill="1" applyBorder="1" applyAlignment="1">
      <alignment horizontal="right" vertical="center" indent="1"/>
      <protection/>
    </xf>
    <xf numFmtId="165" fontId="70" fillId="0" borderId="0" xfId="0" applyFont="1" applyFill="1" applyBorder="1" applyAlignment="1">
      <alignment horizontal="right" vertical="center" indent="1"/>
    </xf>
    <xf numFmtId="165" fontId="71" fillId="0" borderId="0" xfId="0" applyFont="1" applyFill="1" applyBorder="1" applyAlignment="1">
      <alignment horizontal="right" vertical="center" indent="1"/>
    </xf>
    <xf numFmtId="169" fontId="72" fillId="0" borderId="0" xfId="0" applyNumberFormat="1" applyFont="1" applyFill="1" applyAlignment="1">
      <alignment horizontal="right" vertical="center" indent="1"/>
    </xf>
    <xf numFmtId="166" fontId="72" fillId="0" borderId="0" xfId="0" applyNumberFormat="1" applyFont="1" applyFill="1" applyAlignment="1">
      <alignment horizontal="right" vertical="center" indent="1"/>
    </xf>
    <xf numFmtId="166" fontId="26" fillId="34" borderId="31" xfId="0" applyNumberFormat="1" applyFont="1" applyFill="1" applyBorder="1" applyAlignment="1">
      <alignment horizontal="right" vertical="center" indent="1"/>
    </xf>
    <xf numFmtId="165" fontId="26" fillId="34" borderId="31" xfId="0" applyFont="1" applyFill="1" applyBorder="1" applyAlignment="1">
      <alignment horizontal="center" vertical="center" wrapText="1"/>
    </xf>
    <xf numFmtId="165" fontId="26" fillId="34" borderId="31" xfId="84" applyFont="1" applyFill="1" applyBorder="1" applyAlignment="1">
      <alignment horizontal="center" vertical="center" wrapText="1"/>
      <protection/>
    </xf>
    <xf numFmtId="172" fontId="29" fillId="34" borderId="31" xfId="82" applyNumberFormat="1" applyFont="1" applyFill="1" applyBorder="1" applyAlignment="1">
      <alignment horizontal="center" vertical="center" wrapText="1"/>
      <protection/>
    </xf>
    <xf numFmtId="171" fontId="26" fillId="34" borderId="32" xfId="82" applyNumberFormat="1" applyFont="1" applyFill="1" applyBorder="1" applyAlignment="1">
      <alignment horizontal="right" vertical="center" wrapText="1" indent="1"/>
      <protection/>
    </xf>
    <xf numFmtId="171" fontId="26" fillId="34" borderId="33" xfId="82" applyNumberFormat="1" applyFont="1" applyFill="1" applyBorder="1" applyAlignment="1">
      <alignment horizontal="right" vertical="center" wrapText="1" indent="1"/>
      <protection/>
    </xf>
    <xf numFmtId="171" fontId="26" fillId="34" borderId="34" xfId="82" applyNumberFormat="1" applyFont="1" applyFill="1" applyBorder="1" applyAlignment="1">
      <alignment horizontal="right" vertical="center" wrapText="1" indent="1"/>
      <protection/>
    </xf>
    <xf numFmtId="171" fontId="26" fillId="34" borderId="35" xfId="82" applyNumberFormat="1" applyFont="1" applyFill="1" applyBorder="1" applyAlignment="1">
      <alignment horizontal="right" vertical="center" wrapText="1" indent="1"/>
      <protection/>
    </xf>
    <xf numFmtId="167" fontId="30" fillId="34" borderId="31" xfId="82" applyNumberFormat="1" applyFont="1" applyFill="1" applyBorder="1" applyAlignment="1">
      <alignment horizontal="right" vertical="center" indent="1"/>
      <protection/>
    </xf>
    <xf numFmtId="171" fontId="26" fillId="34" borderId="31" xfId="82" applyNumberFormat="1" applyFont="1" applyFill="1" applyBorder="1" applyAlignment="1">
      <alignment horizontal="right" vertical="center" wrapText="1" indent="1"/>
      <protection/>
    </xf>
    <xf numFmtId="167" fontId="26" fillId="34" borderId="31" xfId="82" applyNumberFormat="1" applyFont="1" applyFill="1" applyBorder="1" applyAlignment="1">
      <alignment horizontal="right" vertical="center" indent="1"/>
      <protection/>
    </xf>
    <xf numFmtId="165" fontId="26" fillId="0" borderId="0" xfId="33" applyFont="1" applyBorder="1" applyAlignment="1">
      <alignment horizontal="center" wrapText="1"/>
      <protection/>
    </xf>
    <xf numFmtId="165" fontId="26" fillId="0" borderId="0" xfId="33" applyFont="1" applyFill="1" applyBorder="1" applyAlignment="1">
      <alignment horizontal="left" wrapText="1" indent="2"/>
      <protection/>
    </xf>
    <xf numFmtId="165" fontId="25" fillId="0" borderId="0" xfId="33" applyFont="1" applyFill="1" applyBorder="1" applyAlignment="1">
      <alignment horizontal="left" wrapText="1" indent="2"/>
      <protection/>
    </xf>
    <xf numFmtId="166" fontId="25" fillId="0" borderId="36" xfId="0" applyNumberFormat="1" applyFont="1" applyFill="1" applyBorder="1" applyAlignment="1">
      <alignment horizontal="right" vertical="center" indent="1"/>
    </xf>
    <xf numFmtId="166" fontId="25" fillId="0" borderId="29" xfId="0" applyNumberFormat="1" applyFont="1" applyFill="1" applyBorder="1" applyAlignment="1">
      <alignment horizontal="right" vertical="center" indent="1"/>
    </xf>
    <xf numFmtId="166" fontId="25" fillId="0" borderId="37" xfId="0" applyNumberFormat="1" applyFont="1" applyFill="1" applyBorder="1" applyAlignment="1">
      <alignment horizontal="right" vertical="center" indent="1"/>
    </xf>
    <xf numFmtId="165" fontId="26" fillId="34" borderId="32" xfId="0" applyFont="1" applyFill="1" applyBorder="1" applyAlignment="1">
      <alignment horizontal="right" vertical="center" indent="1"/>
    </xf>
    <xf numFmtId="166" fontId="26" fillId="34" borderId="32" xfId="0" applyNumberFormat="1" applyFont="1" applyFill="1" applyBorder="1" applyAlignment="1">
      <alignment horizontal="right" vertical="center" indent="1"/>
    </xf>
    <xf numFmtId="166" fontId="26" fillId="34" borderId="32" xfId="84" applyNumberFormat="1" applyFont="1" applyFill="1" applyBorder="1" applyAlignment="1">
      <alignment horizontal="right" vertical="center" indent="1"/>
      <protection/>
    </xf>
    <xf numFmtId="165" fontId="25" fillId="0" borderId="10" xfId="33" applyFont="1" applyFill="1" applyBorder="1" applyAlignment="1">
      <alignment horizontal="left" vertical="center" wrapText="1" indent="1"/>
      <protection/>
    </xf>
    <xf numFmtId="167" fontId="0" fillId="0" borderId="0" xfId="0" applyNumberFormat="1" applyAlignment="1">
      <alignment/>
    </xf>
    <xf numFmtId="165" fontId="24" fillId="0" borderId="0" xfId="0" applyFont="1" applyAlignment="1">
      <alignment/>
    </xf>
    <xf numFmtId="171" fontId="25" fillId="0" borderId="15" xfId="82" applyNumberFormat="1" applyFont="1" applyFill="1" applyBorder="1" applyAlignment="1">
      <alignment horizontal="right" vertical="center" wrapText="1" indent="1"/>
      <protection/>
    </xf>
    <xf numFmtId="165" fontId="24" fillId="0" borderId="0" xfId="0" applyFont="1" applyFill="1" applyBorder="1" applyAlignment="1">
      <alignment/>
    </xf>
    <xf numFmtId="171" fontId="0" fillId="0" borderId="0" xfId="0" applyNumberFormat="1" applyAlignment="1">
      <alignment/>
    </xf>
    <xf numFmtId="168" fontId="25" fillId="0" borderId="16" xfId="35" applyNumberFormat="1" applyFont="1" applyFill="1" applyBorder="1" applyAlignment="1">
      <alignment horizontal="right" vertical="center" indent="1"/>
      <protection/>
    </xf>
    <xf numFmtId="168" fontId="25" fillId="0" borderId="11" xfId="35" applyNumberFormat="1" applyFont="1" applyFill="1" applyBorder="1" applyAlignment="1">
      <alignment horizontal="right" vertical="center" indent="1"/>
      <protection/>
    </xf>
    <xf numFmtId="168" fontId="25" fillId="0" borderId="10" xfId="35" applyNumberFormat="1" applyFont="1" applyFill="1" applyBorder="1" applyAlignment="1">
      <alignment horizontal="right" vertical="center" indent="1"/>
      <protection/>
    </xf>
    <xf numFmtId="49" fontId="26" fillId="34" borderId="38" xfId="35" applyNumberFormat="1" applyFont="1" applyFill="1" applyBorder="1" applyAlignment="1">
      <alignment horizontal="center" vertical="center" wrapText="1"/>
      <protection/>
    </xf>
    <xf numFmtId="2" fontId="26" fillId="34" borderId="31" xfId="35" applyNumberFormat="1" applyFont="1" applyFill="1" applyBorder="1" applyAlignment="1">
      <alignment horizontal="center" vertical="center" wrapText="1"/>
      <protection/>
    </xf>
    <xf numFmtId="2" fontId="26" fillId="0" borderId="0" xfId="35" applyNumberFormat="1" applyFont="1" applyFill="1" applyBorder="1" applyAlignment="1">
      <alignment horizontal="center" vertical="center" wrapText="1"/>
      <protection/>
    </xf>
    <xf numFmtId="49" fontId="26" fillId="34" borderId="15" xfId="35" applyNumberFormat="1" applyFont="1" applyFill="1" applyBorder="1" applyAlignment="1">
      <alignment horizontal="center" vertical="center" wrapText="1"/>
      <protection/>
    </xf>
    <xf numFmtId="2" fontId="26" fillId="34" borderId="15" xfId="35" applyNumberFormat="1" applyFont="1" applyFill="1" applyBorder="1" applyAlignment="1">
      <alignment horizontal="center" vertical="center" wrapText="1"/>
      <protection/>
    </xf>
    <xf numFmtId="165" fontId="25" fillId="0" borderId="11" xfId="35" applyFont="1" applyFill="1" applyBorder="1" applyAlignment="1">
      <alignment horizontal="left" vertical="center" indent="1"/>
      <protection/>
    </xf>
    <xf numFmtId="165" fontId="25" fillId="0" borderId="0" xfId="35" applyFont="1" applyFill="1" applyBorder="1" applyAlignment="1">
      <alignment horizontal="left" vertical="center" indent="1"/>
      <protection/>
    </xf>
    <xf numFmtId="165" fontId="25" fillId="0" borderId="10" xfId="35" applyFont="1" applyFill="1" applyBorder="1" applyAlignment="1">
      <alignment horizontal="left" vertical="center" indent="1"/>
      <protection/>
    </xf>
    <xf numFmtId="165" fontId="25" fillId="0" borderId="12" xfId="35" applyFont="1" applyFill="1" applyBorder="1" applyAlignment="1">
      <alignment horizontal="left" vertical="center" indent="1"/>
      <protection/>
    </xf>
    <xf numFmtId="167" fontId="0" fillId="35" borderId="0" xfId="0" applyNumberFormat="1" applyFont="1" applyFill="1" applyAlignment="1">
      <alignment/>
    </xf>
    <xf numFmtId="167" fontId="0" fillId="36" borderId="0" xfId="0" applyNumberFormat="1" applyFont="1" applyFill="1" applyAlignment="1">
      <alignment/>
    </xf>
    <xf numFmtId="165" fontId="22" fillId="0" borderId="0" xfId="35" applyFont="1" applyFill="1" applyAlignment="1">
      <alignment/>
      <protection/>
    </xf>
    <xf numFmtId="165" fontId="21" fillId="0" borderId="0" xfId="35" applyFont="1" applyFill="1" applyBorder="1" applyAlignment="1">
      <alignment horizontal="center" vertical="center"/>
      <protection/>
    </xf>
    <xf numFmtId="170" fontId="21" fillId="0" borderId="0" xfId="35" applyNumberFormat="1" applyFont="1" applyFill="1" applyBorder="1" applyAlignment="1">
      <alignment horizontal="right" vertical="center"/>
      <protection/>
    </xf>
    <xf numFmtId="167" fontId="21" fillId="0" borderId="0" xfId="35" applyNumberFormat="1" applyFont="1" applyFill="1" applyBorder="1" applyAlignment="1">
      <alignment horizontal="right" vertical="center"/>
      <protection/>
    </xf>
    <xf numFmtId="165" fontId="21" fillId="0" borderId="0" xfId="35" applyFont="1" applyFill="1" applyBorder="1" applyAlignment="1">
      <alignment horizontal="center" vertical="center" wrapText="1" shrinkToFit="1"/>
      <protection/>
    </xf>
    <xf numFmtId="49" fontId="21" fillId="0" borderId="0" xfId="35" applyNumberFormat="1" applyFont="1" applyFill="1" applyBorder="1" applyAlignment="1">
      <alignment horizontal="center" vertical="center" wrapText="1"/>
      <protection/>
    </xf>
    <xf numFmtId="165" fontId="22" fillId="0" borderId="0" xfId="35" applyFont="1" applyFill="1" applyBorder="1" applyAlignment="1">
      <alignment/>
      <protection/>
    </xf>
    <xf numFmtId="165" fontId="22" fillId="0" borderId="39" xfId="35" applyFont="1" applyFill="1" applyBorder="1" applyAlignment="1">
      <alignment/>
      <protection/>
    </xf>
    <xf numFmtId="2" fontId="21" fillId="0" borderId="39" xfId="35" applyNumberFormat="1" applyFont="1" applyFill="1" applyBorder="1" applyAlignment="1">
      <alignment horizontal="center"/>
      <protection/>
    </xf>
    <xf numFmtId="2" fontId="21" fillId="0" borderId="0" xfId="35" applyNumberFormat="1" applyFont="1" applyFill="1" applyBorder="1" applyAlignment="1">
      <alignment horizontal="center"/>
      <protection/>
    </xf>
    <xf numFmtId="165" fontId="21" fillId="34" borderId="31" xfId="35" applyFont="1" applyFill="1" applyBorder="1" applyAlignment="1">
      <alignment horizontal="center" vertical="center"/>
      <protection/>
    </xf>
    <xf numFmtId="171" fontId="21" fillId="34" borderId="31" xfId="35" applyNumberFormat="1" applyFont="1" applyFill="1" applyBorder="1" applyAlignment="1">
      <alignment horizontal="right" vertical="center" indent="1"/>
      <protection/>
    </xf>
    <xf numFmtId="171" fontId="21" fillId="34" borderId="40" xfId="35" applyNumberFormat="1" applyFont="1" applyFill="1" applyBorder="1" applyAlignment="1">
      <alignment horizontal="right" vertical="center" indent="1"/>
      <protection/>
    </xf>
    <xf numFmtId="167" fontId="21" fillId="34" borderId="35" xfId="35" applyNumberFormat="1" applyFont="1" applyFill="1" applyBorder="1" applyAlignment="1">
      <alignment horizontal="right" vertical="center" indent="1"/>
      <protection/>
    </xf>
    <xf numFmtId="167" fontId="21" fillId="0" borderId="0" xfId="35" applyNumberFormat="1" applyFont="1" applyFill="1" applyBorder="1" applyAlignment="1">
      <alignment horizontal="right" vertical="center" indent="1"/>
      <protection/>
    </xf>
    <xf numFmtId="171" fontId="21" fillId="34" borderId="32" xfId="35" applyNumberFormat="1" applyFont="1" applyFill="1" applyBorder="1" applyAlignment="1">
      <alignment horizontal="right" vertical="center" indent="1"/>
      <protection/>
    </xf>
    <xf numFmtId="171" fontId="21" fillId="34" borderId="41" xfId="35" applyNumberFormat="1" applyFont="1" applyFill="1" applyBorder="1" applyAlignment="1">
      <alignment horizontal="right" vertical="center" indent="1"/>
      <protection/>
    </xf>
    <xf numFmtId="171" fontId="21" fillId="34" borderId="35" xfId="35" applyNumberFormat="1" applyFont="1" applyFill="1" applyBorder="1" applyAlignment="1">
      <alignment horizontal="right" vertical="center" indent="1"/>
      <protection/>
    </xf>
    <xf numFmtId="165" fontId="21" fillId="0" borderId="16" xfId="35" applyFont="1" applyFill="1" applyBorder="1" applyAlignment="1">
      <alignment horizontal="left" vertical="center" indent="2"/>
      <protection/>
    </xf>
    <xf numFmtId="165" fontId="21" fillId="0" borderId="0" xfId="35" applyFont="1" applyFill="1" applyBorder="1" applyAlignment="1">
      <alignment horizontal="left" vertical="center"/>
      <protection/>
    </xf>
    <xf numFmtId="171" fontId="21" fillId="0" borderId="14" xfId="35" applyNumberFormat="1" applyFont="1" applyFill="1" applyBorder="1" applyAlignment="1">
      <alignment horizontal="right" vertical="center" indent="1"/>
      <protection/>
    </xf>
    <xf numFmtId="171" fontId="21" fillId="0" borderId="42" xfId="35" applyNumberFormat="1" applyFont="1" applyFill="1" applyBorder="1" applyAlignment="1">
      <alignment horizontal="right" vertical="center" indent="1"/>
      <protection/>
    </xf>
    <xf numFmtId="167" fontId="21" fillId="0" borderId="43" xfId="35" applyNumberFormat="1" applyFont="1" applyFill="1" applyBorder="1" applyAlignment="1">
      <alignment horizontal="right" vertical="center" indent="1"/>
      <protection/>
    </xf>
    <xf numFmtId="171" fontId="21" fillId="0" borderId="44" xfId="35" applyNumberFormat="1" applyFont="1" applyFill="1" applyBorder="1" applyAlignment="1">
      <alignment horizontal="right" vertical="center" indent="1"/>
      <protection/>
    </xf>
    <xf numFmtId="171" fontId="21" fillId="0" borderId="45" xfId="35" applyNumberFormat="1" applyFont="1" applyFill="1" applyBorder="1" applyAlignment="1">
      <alignment horizontal="right" vertical="center" indent="1"/>
      <protection/>
    </xf>
    <xf numFmtId="171" fontId="21" fillId="0" borderId="43" xfId="35" applyNumberFormat="1" applyFont="1" applyFill="1" applyBorder="1" applyAlignment="1">
      <alignment horizontal="right" vertical="center" indent="1"/>
      <protection/>
    </xf>
    <xf numFmtId="167" fontId="21" fillId="0" borderId="14" xfId="35" applyNumberFormat="1" applyFont="1" applyFill="1" applyBorder="1" applyAlignment="1">
      <alignment horizontal="right" vertical="center" indent="1"/>
      <protection/>
    </xf>
    <xf numFmtId="165" fontId="22" fillId="0" borderId="0" xfId="35" applyFont="1" applyFill="1" applyBorder="1" applyAlignment="1">
      <alignment horizontal="left" vertical="center" indent="1"/>
      <protection/>
    </xf>
    <xf numFmtId="171" fontId="22" fillId="0" borderId="11" xfId="35" applyNumberFormat="1" applyFont="1" applyFill="1" applyBorder="1" applyAlignment="1">
      <alignment horizontal="right" vertical="center" indent="1"/>
      <protection/>
    </xf>
    <xf numFmtId="171" fontId="22" fillId="0" borderId="46" xfId="35" applyNumberFormat="1" applyFont="1" applyFill="1" applyBorder="1" applyAlignment="1">
      <alignment horizontal="right" vertical="center" indent="1"/>
      <protection/>
    </xf>
    <xf numFmtId="167" fontId="22" fillId="0" borderId="47" xfId="35" applyNumberFormat="1" applyFont="1" applyFill="1" applyBorder="1" applyAlignment="1">
      <alignment horizontal="right" vertical="center" indent="1"/>
      <protection/>
    </xf>
    <xf numFmtId="167" fontId="22" fillId="0" borderId="0" xfId="35" applyNumberFormat="1" applyFont="1" applyFill="1" applyBorder="1" applyAlignment="1">
      <alignment horizontal="right" vertical="center" indent="1"/>
      <protection/>
    </xf>
    <xf numFmtId="171" fontId="22" fillId="0" borderId="48" xfId="35" applyNumberFormat="1" applyFont="1" applyFill="1" applyBorder="1" applyAlignment="1">
      <alignment horizontal="right" vertical="center" indent="1"/>
      <protection/>
    </xf>
    <xf numFmtId="171" fontId="22" fillId="0" borderId="49" xfId="35" applyNumberFormat="1" applyFont="1" applyFill="1" applyBorder="1" applyAlignment="1">
      <alignment horizontal="right" vertical="center" indent="1"/>
      <protection/>
    </xf>
    <xf numFmtId="171" fontId="22" fillId="0" borderId="47" xfId="35" applyNumberFormat="1" applyFont="1" applyFill="1" applyBorder="1" applyAlignment="1">
      <alignment horizontal="right" vertical="center" indent="1"/>
      <protection/>
    </xf>
    <xf numFmtId="165" fontId="22" fillId="0" borderId="10" xfId="35" applyFont="1" applyFill="1" applyBorder="1" applyAlignment="1">
      <alignment horizontal="left" vertical="center" indent="1"/>
      <protection/>
    </xf>
    <xf numFmtId="171" fontId="22" fillId="0" borderId="11" xfId="76" applyNumberFormat="1" applyFont="1" applyFill="1" applyBorder="1" applyAlignment="1">
      <alignment horizontal="right" vertical="center" indent="1"/>
    </xf>
    <xf numFmtId="171" fontId="22" fillId="0" borderId="46" xfId="76" applyNumberFormat="1" applyFont="1" applyFill="1" applyBorder="1" applyAlignment="1">
      <alignment horizontal="right" vertical="center" indent="1"/>
    </xf>
    <xf numFmtId="171" fontId="22" fillId="0" borderId="48" xfId="76" applyNumberFormat="1" applyFont="1" applyFill="1" applyBorder="1" applyAlignment="1">
      <alignment horizontal="right" vertical="center" indent="1"/>
    </xf>
    <xf numFmtId="171" fontId="22" fillId="0" borderId="49" xfId="76" applyNumberFormat="1" applyFont="1" applyFill="1" applyBorder="1" applyAlignment="1">
      <alignment horizontal="right" vertical="center" indent="1"/>
    </xf>
    <xf numFmtId="171" fontId="22" fillId="0" borderId="47" xfId="76" applyNumberFormat="1" applyFont="1" applyFill="1" applyBorder="1" applyAlignment="1">
      <alignment horizontal="right" vertical="center" indent="1"/>
    </xf>
    <xf numFmtId="165" fontId="21" fillId="0" borderId="11" xfId="35" applyFont="1" applyFill="1" applyBorder="1" applyAlignment="1">
      <alignment horizontal="left" vertical="center" indent="2"/>
      <protection/>
    </xf>
    <xf numFmtId="171" fontId="21" fillId="0" borderId="11" xfId="35" applyNumberFormat="1" applyFont="1" applyFill="1" applyBorder="1" applyAlignment="1">
      <alignment horizontal="right" vertical="center" indent="1"/>
      <protection/>
    </xf>
    <xf numFmtId="171" fontId="21" fillId="0" borderId="46" xfId="35" applyNumberFormat="1" applyFont="1" applyFill="1" applyBorder="1" applyAlignment="1">
      <alignment horizontal="right" vertical="center" indent="1"/>
      <protection/>
    </xf>
    <xf numFmtId="167" fontId="21" fillId="0" borderId="47" xfId="35" applyNumberFormat="1" applyFont="1" applyFill="1" applyBorder="1" applyAlignment="1">
      <alignment horizontal="right" vertical="center" indent="1"/>
      <protection/>
    </xf>
    <xf numFmtId="171" fontId="21" fillId="0" borderId="48" xfId="35" applyNumberFormat="1" applyFont="1" applyFill="1" applyBorder="1" applyAlignment="1">
      <alignment horizontal="right" vertical="center" indent="1"/>
      <protection/>
    </xf>
    <xf numFmtId="171" fontId="21" fillId="0" borderId="49" xfId="35" applyNumberFormat="1" applyFont="1" applyFill="1" applyBorder="1" applyAlignment="1">
      <alignment horizontal="right" vertical="center" indent="1"/>
      <protection/>
    </xf>
    <xf numFmtId="171" fontId="21" fillId="0" borderId="47" xfId="35" applyNumberFormat="1" applyFont="1" applyFill="1" applyBorder="1" applyAlignment="1">
      <alignment horizontal="right" vertical="center" indent="1"/>
      <protection/>
    </xf>
    <xf numFmtId="171" fontId="22" fillId="0" borderId="12" xfId="35" applyNumberFormat="1" applyFont="1" applyFill="1" applyBorder="1" applyAlignment="1">
      <alignment horizontal="right" vertical="center" indent="1"/>
      <protection/>
    </xf>
    <xf numFmtId="171" fontId="22" fillId="0" borderId="50" xfId="35" applyNumberFormat="1" applyFont="1" applyFill="1" applyBorder="1" applyAlignment="1">
      <alignment horizontal="right" vertical="center" indent="1"/>
      <protection/>
    </xf>
    <xf numFmtId="167" fontId="22" fillId="0" borderId="51" xfId="35" applyNumberFormat="1" applyFont="1" applyFill="1" applyBorder="1" applyAlignment="1">
      <alignment horizontal="right" vertical="center" indent="1"/>
      <protection/>
    </xf>
    <xf numFmtId="171" fontId="22" fillId="0" borderId="52" xfId="35" applyNumberFormat="1" applyFont="1" applyFill="1" applyBorder="1" applyAlignment="1">
      <alignment horizontal="right" vertical="center" indent="1"/>
      <protection/>
    </xf>
    <xf numFmtId="171" fontId="22" fillId="0" borderId="53" xfId="35" applyNumberFormat="1" applyFont="1" applyFill="1" applyBorder="1" applyAlignment="1">
      <alignment horizontal="right" vertical="center" indent="1"/>
      <protection/>
    </xf>
    <xf numFmtId="171" fontId="22" fillId="0" borderId="51" xfId="35" applyNumberFormat="1" applyFont="1" applyFill="1" applyBorder="1" applyAlignment="1">
      <alignment horizontal="right" vertical="center" indent="1"/>
      <protection/>
    </xf>
    <xf numFmtId="166" fontId="25" fillId="0" borderId="16" xfId="0" applyNumberFormat="1" applyFont="1" applyFill="1" applyBorder="1" applyAlignment="1">
      <alignment horizontal="right" vertical="center" indent="1"/>
    </xf>
    <xf numFmtId="169" fontId="24" fillId="0" borderId="0" xfId="0" applyNumberFormat="1" applyFont="1" applyAlignment="1">
      <alignment horizontal="right" vertical="center" indent="1"/>
    </xf>
    <xf numFmtId="165" fontId="24" fillId="0" borderId="39" xfId="0" applyFont="1" applyBorder="1" applyAlignment="1">
      <alignment horizontal="right" vertical="center" indent="1"/>
    </xf>
    <xf numFmtId="166" fontId="26" fillId="0" borderId="14" xfId="84" applyNumberFormat="1" applyFont="1" applyFill="1" applyBorder="1" applyAlignment="1">
      <alignment horizontal="right" vertical="center" indent="1"/>
      <protection/>
    </xf>
    <xf numFmtId="166" fontId="25" fillId="0" borderId="12" xfId="84" applyNumberFormat="1" applyFont="1" applyFill="1" applyBorder="1" applyAlignment="1">
      <alignment horizontal="right" vertical="center" indent="1"/>
      <protection/>
    </xf>
    <xf numFmtId="166" fontId="25" fillId="0" borderId="11" xfId="84" applyNumberFormat="1" applyFont="1" applyFill="1" applyBorder="1" applyAlignment="1">
      <alignment horizontal="right" vertical="center" indent="1"/>
      <protection/>
    </xf>
    <xf numFmtId="171" fontId="22" fillId="0" borderId="0" xfId="35" applyNumberFormat="1" applyFont="1" applyFill="1" applyBorder="1" applyAlignment="1">
      <alignment horizontal="right" vertical="center" indent="1"/>
      <protection/>
    </xf>
    <xf numFmtId="168" fontId="26" fillId="34" borderId="54" xfId="0" applyNumberFormat="1" applyFont="1" applyFill="1" applyBorder="1" applyAlignment="1">
      <alignment horizontal="right" vertical="center" indent="1"/>
    </xf>
    <xf numFmtId="165" fontId="25" fillId="0" borderId="18" xfId="0" applyFont="1" applyFill="1" applyBorder="1" applyAlignment="1">
      <alignment horizontal="right" vertical="center" indent="1"/>
    </xf>
    <xf numFmtId="168" fontId="25" fillId="0" borderId="36" xfId="0" applyNumberFormat="1" applyFont="1" applyFill="1" applyBorder="1" applyAlignment="1">
      <alignment horizontal="right" vertical="center" indent="1"/>
    </xf>
    <xf numFmtId="165" fontId="25" fillId="0" borderId="19" xfId="0" applyFont="1" applyFill="1" applyBorder="1" applyAlignment="1">
      <alignment horizontal="right" vertical="center" indent="1"/>
    </xf>
    <xf numFmtId="168" fontId="25" fillId="0" borderId="29" xfId="0" applyNumberFormat="1" applyFont="1" applyFill="1" applyBorder="1" applyAlignment="1">
      <alignment horizontal="right" vertical="center" indent="1"/>
    </xf>
    <xf numFmtId="165" fontId="25" fillId="0" borderId="55" xfId="0" applyFont="1" applyFill="1" applyBorder="1" applyAlignment="1">
      <alignment horizontal="right" vertical="center" indent="1"/>
    </xf>
    <xf numFmtId="168" fontId="25" fillId="0" borderId="37" xfId="0" applyNumberFormat="1" applyFont="1" applyFill="1" applyBorder="1" applyAlignment="1">
      <alignment horizontal="right" vertical="center" indent="1"/>
    </xf>
    <xf numFmtId="169" fontId="26" fillId="34" borderId="32" xfId="85" applyNumberFormat="1" applyFont="1" applyFill="1" applyBorder="1" applyAlignment="1">
      <alignment horizontal="right" vertical="center" indent="1"/>
      <protection/>
    </xf>
    <xf numFmtId="169" fontId="26" fillId="34" borderId="54" xfId="85" applyNumberFormat="1" applyFont="1" applyFill="1" applyBorder="1" applyAlignment="1">
      <alignment horizontal="right" vertical="center" indent="1"/>
      <protection/>
    </xf>
    <xf numFmtId="169" fontId="26" fillId="0" borderId="44" xfId="85" applyNumberFormat="1" applyFont="1" applyFill="1" applyBorder="1" applyAlignment="1">
      <alignment horizontal="right" vertical="center" indent="1"/>
      <protection/>
    </xf>
    <xf numFmtId="169" fontId="25" fillId="0" borderId="52" xfId="85" applyNumberFormat="1" applyFont="1" applyFill="1" applyBorder="1" applyAlignment="1">
      <alignment horizontal="right" vertical="center" indent="1"/>
      <protection/>
    </xf>
    <xf numFmtId="169" fontId="25" fillId="0" borderId="19" xfId="85" applyNumberFormat="1" applyFont="1" applyFill="1" applyBorder="1" applyAlignment="1">
      <alignment horizontal="right" vertical="center" indent="1"/>
      <protection/>
    </xf>
    <xf numFmtId="166" fontId="26" fillId="0" borderId="28" xfId="85" applyNumberFormat="1" applyFont="1" applyFill="1" applyBorder="1" applyAlignment="1">
      <alignment horizontal="right" vertical="center" indent="1"/>
      <protection/>
    </xf>
    <xf numFmtId="166" fontId="25" fillId="0" borderId="30" xfId="85" applyNumberFormat="1" applyFont="1" applyFill="1" applyBorder="1" applyAlignment="1">
      <alignment horizontal="right" vertical="center" indent="1"/>
      <protection/>
    </xf>
    <xf numFmtId="166" fontId="25" fillId="0" borderId="29" xfId="85" applyNumberFormat="1" applyFont="1" applyFill="1" applyBorder="1" applyAlignment="1">
      <alignment horizontal="right" vertical="center" indent="1"/>
      <protection/>
    </xf>
    <xf numFmtId="167" fontId="25" fillId="0" borderId="31" xfId="82" applyNumberFormat="1" applyFont="1" applyFill="1" applyBorder="1" applyAlignment="1">
      <alignment horizontal="right" vertical="center" indent="1"/>
      <protection/>
    </xf>
    <xf numFmtId="169" fontId="25" fillId="0" borderId="50" xfId="85" applyNumberFormat="1" applyFont="1" applyFill="1" applyBorder="1" applyAlignment="1">
      <alignment horizontal="right" vertical="center" indent="1"/>
      <protection/>
    </xf>
    <xf numFmtId="165" fontId="24" fillId="0" borderId="0" xfId="0" applyFont="1" applyFill="1" applyAlignment="1">
      <alignment/>
    </xf>
    <xf numFmtId="167" fontId="0" fillId="36" borderId="0" xfId="0" applyNumberFormat="1" applyFill="1" applyAlignment="1">
      <alignment/>
    </xf>
    <xf numFmtId="2" fontId="24" fillId="0" borderId="0" xfId="0" applyNumberFormat="1" applyFont="1" applyAlignment="1">
      <alignment/>
    </xf>
    <xf numFmtId="165" fontId="73" fillId="0" borderId="0" xfId="0" applyFont="1" applyAlignment="1">
      <alignment/>
    </xf>
    <xf numFmtId="166" fontId="26" fillId="34" borderId="31" xfId="85" applyNumberFormat="1" applyFont="1" applyFill="1" applyBorder="1" applyAlignment="1">
      <alignment horizontal="right" vertical="center" indent="1"/>
      <protection/>
    </xf>
    <xf numFmtId="165" fontId="32" fillId="34" borderId="31" xfId="82" applyFont="1" applyFill="1" applyBorder="1" applyAlignment="1">
      <alignment horizontal="center" vertical="center" wrapText="1"/>
      <protection/>
    </xf>
    <xf numFmtId="165" fontId="32" fillId="0" borderId="0" xfId="82" applyFont="1" applyFill="1" applyBorder="1" applyAlignment="1">
      <alignment horizontal="center" vertical="center" wrapText="1"/>
      <protection/>
    </xf>
    <xf numFmtId="165" fontId="25" fillId="0" borderId="14" xfId="82" applyFont="1" applyFill="1" applyBorder="1" applyAlignment="1">
      <alignment horizontal="left" vertical="center" indent="1"/>
      <protection/>
    </xf>
    <xf numFmtId="165" fontId="25" fillId="0" borderId="11" xfId="82" applyFont="1" applyFill="1" applyBorder="1" applyAlignment="1">
      <alignment horizontal="left" vertical="center" indent="1"/>
      <protection/>
    </xf>
    <xf numFmtId="165" fontId="25" fillId="0" borderId="12" xfId="82" applyFont="1" applyFill="1" applyBorder="1" applyAlignment="1">
      <alignment horizontal="left" vertical="center" indent="1"/>
      <protection/>
    </xf>
    <xf numFmtId="165" fontId="25" fillId="0" borderId="10" xfId="82" applyFont="1" applyFill="1" applyBorder="1" applyAlignment="1">
      <alignment horizontal="center" vertical="center"/>
      <protection/>
    </xf>
    <xf numFmtId="165" fontId="24" fillId="0" borderId="0" xfId="0" applyFont="1" applyBorder="1" applyAlignment="1">
      <alignment/>
    </xf>
    <xf numFmtId="169" fontId="25" fillId="0" borderId="46" xfId="85" applyNumberFormat="1" applyFont="1" applyFill="1" applyBorder="1" applyAlignment="1">
      <alignment horizontal="right" vertical="center" indent="1"/>
      <protection/>
    </xf>
    <xf numFmtId="169" fontId="25" fillId="0" borderId="56" xfId="85" applyNumberFormat="1" applyFont="1" applyFill="1" applyBorder="1" applyAlignment="1">
      <alignment horizontal="right" vertical="center" indent="1"/>
      <protection/>
    </xf>
    <xf numFmtId="169" fontId="25" fillId="0" borderId="57" xfId="85" applyNumberFormat="1" applyFont="1" applyFill="1" applyBorder="1" applyAlignment="1">
      <alignment horizontal="right" vertical="center" indent="1"/>
      <protection/>
    </xf>
    <xf numFmtId="165" fontId="33" fillId="37" borderId="23" xfId="86" applyFont="1" applyFill="1" applyBorder="1" applyAlignment="1">
      <alignment horizontal="center"/>
      <protection/>
    </xf>
    <xf numFmtId="165" fontId="33" fillId="37" borderId="23" xfId="87" applyFont="1" applyFill="1" applyBorder="1" applyAlignment="1">
      <alignment horizontal="center"/>
      <protection/>
    </xf>
    <xf numFmtId="171" fontId="25" fillId="0" borderId="55" xfId="82" applyNumberFormat="1" applyFont="1" applyFill="1" applyBorder="1" applyAlignment="1">
      <alignment horizontal="right" vertical="center" wrapText="1" indent="1"/>
      <protection/>
    </xf>
    <xf numFmtId="165" fontId="33" fillId="37" borderId="23" xfId="86" applyFont="1" applyFill="1" applyBorder="1" applyAlignment="1">
      <alignment horizontal="left"/>
      <protection/>
    </xf>
    <xf numFmtId="165" fontId="0" fillId="0" borderId="0" xfId="82" applyAlignment="1">
      <alignment/>
      <protection/>
    </xf>
    <xf numFmtId="165" fontId="25" fillId="0" borderId="0" xfId="35" applyFont="1" applyFill="1" applyBorder="1" applyAlignment="1">
      <alignment horizontal="left" vertical="center" wrapText="1" indent="1"/>
      <protection/>
    </xf>
    <xf numFmtId="0" fontId="33" fillId="37" borderId="23" xfId="88" applyFont="1" applyFill="1" applyBorder="1" applyAlignment="1">
      <alignment horizontal="center"/>
      <protection/>
    </xf>
    <xf numFmtId="0" fontId="33" fillId="0" borderId="4" xfId="88" applyFont="1" applyFill="1" applyBorder="1" applyAlignment="1">
      <alignment wrapText="1"/>
      <protection/>
    </xf>
    <xf numFmtId="0" fontId="33" fillId="0" borderId="4" xfId="88" applyFont="1" applyFill="1" applyBorder="1" applyAlignment="1">
      <alignment horizontal="right" wrapText="1"/>
      <protection/>
    </xf>
    <xf numFmtId="174" fontId="33" fillId="0" borderId="4" xfId="86" applyNumberFormat="1" applyFont="1" applyFill="1" applyBorder="1" applyAlignment="1">
      <alignment horizontal="right" wrapText="1"/>
      <protection/>
    </xf>
    <xf numFmtId="174" fontId="33" fillId="0" borderId="4" xfId="87" applyNumberFormat="1" applyFont="1" applyFill="1" applyBorder="1" applyAlignment="1">
      <alignment horizontal="right" wrapText="1"/>
      <protection/>
    </xf>
    <xf numFmtId="174" fontId="0" fillId="0" borderId="0" xfId="82" applyNumberFormat="1" applyFill="1">
      <alignment/>
      <protection/>
    </xf>
    <xf numFmtId="174" fontId="0" fillId="0" borderId="0" xfId="82" applyNumberFormat="1">
      <alignment/>
      <protection/>
    </xf>
    <xf numFmtId="174" fontId="33" fillId="37" borderId="23" xfId="86" applyNumberFormat="1" applyFont="1" applyFill="1" applyBorder="1" applyAlignment="1">
      <alignment horizontal="center"/>
      <protection/>
    </xf>
    <xf numFmtId="174" fontId="33" fillId="37" borderId="23" xfId="86" applyNumberFormat="1" applyFont="1" applyFill="1" applyBorder="1" applyAlignment="1">
      <alignment horizontal="center"/>
      <protection/>
    </xf>
    <xf numFmtId="174" fontId="33" fillId="37" borderId="23" xfId="87" applyNumberFormat="1" applyFont="1" applyFill="1" applyBorder="1" applyAlignment="1">
      <alignment horizontal="center"/>
      <protection/>
    </xf>
    <xf numFmtId="174" fontId="33" fillId="0" borderId="4" xfId="86" applyNumberFormat="1" applyFont="1" applyFill="1" applyBorder="1" applyAlignment="1">
      <alignment wrapText="1"/>
      <protection/>
    </xf>
    <xf numFmtId="0" fontId="33" fillId="37" borderId="23" xfId="89" applyFont="1" applyFill="1" applyBorder="1" applyAlignment="1">
      <alignment horizontal="center"/>
      <protection/>
    </xf>
    <xf numFmtId="0" fontId="33" fillId="0" borderId="4" xfId="89" applyFont="1" applyFill="1" applyBorder="1" applyAlignment="1">
      <alignment wrapText="1"/>
      <protection/>
    </xf>
    <xf numFmtId="0" fontId="33" fillId="0" borderId="4" xfId="89" applyFont="1" applyFill="1" applyBorder="1" applyAlignment="1">
      <alignment horizontal="right" wrapText="1"/>
      <protection/>
    </xf>
    <xf numFmtId="165" fontId="25" fillId="0" borderId="0" xfId="35" applyFont="1" applyFill="1" applyBorder="1" applyAlignment="1">
      <alignment vertical="center" wrapText="1"/>
      <protection/>
    </xf>
    <xf numFmtId="171" fontId="25" fillId="0" borderId="0" xfId="82" applyNumberFormat="1" applyFont="1" applyFill="1" applyBorder="1" applyAlignment="1">
      <alignment horizontal="center" vertical="center" wrapText="1"/>
      <protection/>
    </xf>
    <xf numFmtId="165" fontId="0" fillId="0" borderId="0" xfId="82" applyFont="1" applyFill="1">
      <alignment/>
      <protection/>
    </xf>
    <xf numFmtId="165" fontId="0" fillId="0" borderId="0" xfId="82" applyFont="1">
      <alignment/>
      <protection/>
    </xf>
    <xf numFmtId="165" fontId="0" fillId="0" borderId="0" xfId="82" applyAlignment="1">
      <alignment horizontal="center"/>
      <protection/>
    </xf>
    <xf numFmtId="165" fontId="37" fillId="0" borderId="0" xfId="82" applyFont="1">
      <alignment/>
      <protection/>
    </xf>
    <xf numFmtId="165" fontId="37" fillId="0" borderId="0" xfId="82" applyFont="1" applyAlignment="1">
      <alignment vertical="center"/>
      <protection/>
    </xf>
    <xf numFmtId="165" fontId="38" fillId="0" borderId="0" xfId="82" applyFont="1">
      <alignment/>
      <protection/>
    </xf>
    <xf numFmtId="171" fontId="25" fillId="38" borderId="11" xfId="82" applyNumberFormat="1" applyFont="1" applyFill="1" applyBorder="1" applyAlignment="1">
      <alignment horizontal="center" vertical="center" wrapText="1"/>
      <protection/>
    </xf>
    <xf numFmtId="171" fontId="25" fillId="39" borderId="11" xfId="82" applyNumberFormat="1" applyFont="1" applyFill="1" applyBorder="1" applyAlignment="1">
      <alignment horizontal="center" vertical="center" wrapText="1"/>
      <protection/>
    </xf>
    <xf numFmtId="171" fontId="56" fillId="38" borderId="34" xfId="82" applyNumberFormat="1" applyFont="1" applyFill="1" applyBorder="1" applyAlignment="1">
      <alignment horizontal="center" vertical="center" wrapText="1"/>
      <protection/>
    </xf>
    <xf numFmtId="171" fontId="56" fillId="39" borderId="35" xfId="82" applyNumberFormat="1" applyFont="1" applyFill="1" applyBorder="1" applyAlignment="1">
      <alignment horizontal="center" vertical="center" wrapText="1"/>
      <protection/>
    </xf>
    <xf numFmtId="165" fontId="34" fillId="0" borderId="0" xfId="82" applyFont="1" applyAlignment="1">
      <alignment vertical="center"/>
      <protection/>
    </xf>
    <xf numFmtId="165" fontId="35" fillId="0" borderId="0" xfId="82" applyFont="1" applyAlignment="1">
      <alignment vertical="center"/>
      <protection/>
    </xf>
    <xf numFmtId="165" fontId="36" fillId="0" borderId="0" xfId="82" applyFont="1" applyAlignment="1">
      <alignment vertical="center"/>
      <protection/>
    </xf>
    <xf numFmtId="165" fontId="20" fillId="0" borderId="0" xfId="82" applyFont="1" applyAlignment="1">
      <alignment/>
      <protection/>
    </xf>
    <xf numFmtId="165" fontId="56" fillId="0" borderId="58" xfId="82" applyFont="1" applyBorder="1" applyAlignment="1">
      <alignment horizontal="center" vertical="center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30" fillId="0" borderId="0" xfId="82" applyFont="1">
      <alignment/>
      <protection/>
    </xf>
    <xf numFmtId="165" fontId="47" fillId="38" borderId="31" xfId="82" applyFont="1" applyFill="1" applyBorder="1" applyAlignment="1">
      <alignment horizontal="center" vertical="center" wrapText="1"/>
      <protection/>
    </xf>
    <xf numFmtId="165" fontId="47" fillId="40" borderId="31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47" fillId="38" borderId="59" xfId="82" applyFont="1" applyFill="1" applyBorder="1" applyAlignment="1">
      <alignment horizontal="center" vertical="center" wrapText="1"/>
      <protection/>
    </xf>
    <xf numFmtId="165" fontId="56" fillId="0" borderId="60" xfId="82" applyFont="1" applyBorder="1" applyAlignment="1">
      <alignment horizontal="center" vertical="center"/>
      <protection/>
    </xf>
    <xf numFmtId="165" fontId="56" fillId="0" borderId="61" xfId="82" applyFont="1" applyBorder="1" applyAlignment="1">
      <alignment horizontal="center" vertical="center"/>
      <protection/>
    </xf>
    <xf numFmtId="171" fontId="56" fillId="38" borderId="62" xfId="82" applyNumberFormat="1" applyFont="1" applyFill="1" applyBorder="1" applyAlignment="1">
      <alignment horizontal="center" vertical="center" wrapText="1"/>
      <protection/>
    </xf>
    <xf numFmtId="171" fontId="56" fillId="38" borderId="61" xfId="82" applyNumberFormat="1" applyFont="1" applyFill="1" applyBorder="1" applyAlignment="1">
      <alignment horizontal="center" vertical="center" wrapText="1"/>
      <protection/>
    </xf>
    <xf numFmtId="171" fontId="25" fillId="38" borderId="63" xfId="82" applyNumberFormat="1" applyFont="1" applyFill="1" applyBorder="1" applyAlignment="1">
      <alignment horizontal="center" vertical="center" wrapText="1"/>
      <protection/>
    </xf>
    <xf numFmtId="171" fontId="25" fillId="38" borderId="64" xfId="82" applyNumberFormat="1" applyFont="1" applyFill="1" applyBorder="1" applyAlignment="1">
      <alignment horizontal="center" vertical="center" wrapText="1"/>
      <protection/>
    </xf>
    <xf numFmtId="171" fontId="25" fillId="38" borderId="65" xfId="82" applyNumberFormat="1" applyFont="1" applyFill="1" applyBorder="1" applyAlignment="1">
      <alignment horizontal="center" vertical="center" wrapText="1"/>
      <protection/>
    </xf>
    <xf numFmtId="171" fontId="25" fillId="38" borderId="66" xfId="82" applyNumberFormat="1" applyFont="1" applyFill="1" applyBorder="1" applyAlignment="1">
      <alignment horizontal="center" vertical="center" wrapText="1"/>
      <protection/>
    </xf>
    <xf numFmtId="171" fontId="25" fillId="38" borderId="67" xfId="82" applyNumberFormat="1" applyFont="1" applyFill="1" applyBorder="1" applyAlignment="1">
      <alignment horizontal="center" vertical="center" wrapText="1"/>
      <protection/>
    </xf>
    <xf numFmtId="171" fontId="56" fillId="39" borderId="59" xfId="82" applyNumberFormat="1" applyFont="1" applyFill="1" applyBorder="1" applyAlignment="1">
      <alignment horizontal="center" vertical="center" wrapText="1"/>
      <protection/>
    </xf>
    <xf numFmtId="171" fontId="56" fillId="39" borderId="61" xfId="82" applyNumberFormat="1" applyFont="1" applyFill="1" applyBorder="1" applyAlignment="1">
      <alignment horizontal="center" vertical="center" wrapText="1"/>
      <protection/>
    </xf>
    <xf numFmtId="171" fontId="25" fillId="39" borderId="63" xfId="82" applyNumberFormat="1" applyFont="1" applyFill="1" applyBorder="1" applyAlignment="1">
      <alignment horizontal="center" vertical="center" wrapText="1"/>
      <protection/>
    </xf>
    <xf numFmtId="171" fontId="25" fillId="39" borderId="64" xfId="82" applyNumberFormat="1" applyFont="1" applyFill="1" applyBorder="1" applyAlignment="1">
      <alignment horizontal="center" vertical="center" wrapText="1"/>
      <protection/>
    </xf>
    <xf numFmtId="171" fontId="25" fillId="39" borderId="65" xfId="82" applyNumberFormat="1" applyFont="1" applyFill="1" applyBorder="1" applyAlignment="1">
      <alignment horizontal="center" vertical="center" wrapText="1"/>
      <protection/>
    </xf>
    <xf numFmtId="171" fontId="25" fillId="39" borderId="66" xfId="82" applyNumberFormat="1" applyFont="1" applyFill="1" applyBorder="1" applyAlignment="1">
      <alignment horizontal="center" vertical="center" wrapText="1"/>
      <protection/>
    </xf>
    <xf numFmtId="171" fontId="25" fillId="39" borderId="67" xfId="82" applyNumberFormat="1" applyFont="1" applyFill="1" applyBorder="1" applyAlignment="1">
      <alignment horizontal="center" vertical="center" wrapText="1"/>
      <protection/>
    </xf>
    <xf numFmtId="172" fontId="47" fillId="41" borderId="68" xfId="82" applyNumberFormat="1" applyFont="1" applyFill="1" applyBorder="1" applyAlignment="1">
      <alignment horizontal="center" vertical="center" wrapText="1"/>
      <protection/>
    </xf>
    <xf numFmtId="165" fontId="25" fillId="42" borderId="69" xfId="35" applyFont="1" applyFill="1" applyBorder="1" applyAlignment="1">
      <alignment horizontal="left" vertical="center" wrapText="1"/>
      <protection/>
    </xf>
    <xf numFmtId="165" fontId="25" fillId="42" borderId="70" xfId="35" applyFont="1" applyFill="1" applyBorder="1" applyAlignment="1">
      <alignment horizontal="left" vertical="center" wrapText="1"/>
      <protection/>
    </xf>
    <xf numFmtId="165" fontId="56" fillId="42" borderId="61" xfId="82" applyFont="1" applyFill="1" applyBorder="1" applyAlignment="1">
      <alignment horizontal="center" vertical="center"/>
      <protection/>
    </xf>
    <xf numFmtId="171" fontId="25" fillId="39" borderId="71" xfId="82" applyNumberFormat="1" applyFont="1" applyFill="1" applyBorder="1" applyAlignment="1">
      <alignment horizontal="center" vertical="center" wrapText="1"/>
      <protection/>
    </xf>
    <xf numFmtId="165" fontId="47" fillId="39" borderId="72" xfId="82" applyFont="1" applyFill="1" applyBorder="1" applyAlignment="1">
      <alignment horizontal="center" vertical="center" wrapText="1"/>
      <protection/>
    </xf>
    <xf numFmtId="171" fontId="56" fillId="43" borderId="62" xfId="82" applyNumberFormat="1" applyFont="1" applyFill="1" applyBorder="1" applyAlignment="1">
      <alignment horizontal="center" vertical="center" wrapText="1"/>
      <protection/>
    </xf>
    <xf numFmtId="171" fontId="56" fillId="43" borderId="33" xfId="82" applyNumberFormat="1" applyFont="1" applyFill="1" applyBorder="1" applyAlignment="1">
      <alignment horizontal="center" vertical="center" wrapText="1"/>
      <protection/>
    </xf>
    <xf numFmtId="171" fontId="56" fillId="43" borderId="61" xfId="82" applyNumberFormat="1" applyFont="1" applyFill="1" applyBorder="1" applyAlignment="1">
      <alignment horizontal="center" vertical="center" wrapText="1"/>
      <protection/>
    </xf>
    <xf numFmtId="171" fontId="25" fillId="43" borderId="63" xfId="82" applyNumberFormat="1" applyFont="1" applyFill="1" applyBorder="1" applyAlignment="1">
      <alignment horizontal="center" vertical="center" wrapText="1"/>
      <protection/>
    </xf>
    <xf numFmtId="171" fontId="25" fillId="43" borderId="11" xfId="82" applyNumberFormat="1" applyFont="1" applyFill="1" applyBorder="1" applyAlignment="1">
      <alignment horizontal="center" vertical="center" wrapText="1"/>
      <protection/>
    </xf>
    <xf numFmtId="171" fontId="25" fillId="43" borderId="64" xfId="82" applyNumberFormat="1" applyFont="1" applyFill="1" applyBorder="1" applyAlignment="1">
      <alignment horizontal="center" vertical="center" wrapText="1"/>
      <protection/>
    </xf>
    <xf numFmtId="171" fontId="25" fillId="43" borderId="65" xfId="82" applyNumberFormat="1" applyFont="1" applyFill="1" applyBorder="1" applyAlignment="1">
      <alignment horizontal="center" vertical="center" wrapText="1"/>
      <protection/>
    </xf>
    <xf numFmtId="171" fontId="25" fillId="43" borderId="66" xfId="82" applyNumberFormat="1" applyFont="1" applyFill="1" applyBorder="1" applyAlignment="1">
      <alignment horizontal="center" vertical="center" wrapText="1"/>
      <protection/>
    </xf>
    <xf numFmtId="171" fontId="25" fillId="43" borderId="67" xfId="82" applyNumberFormat="1" applyFont="1" applyFill="1" applyBorder="1" applyAlignment="1">
      <alignment horizontal="center" vertical="center" wrapText="1"/>
      <protection/>
    </xf>
    <xf numFmtId="171" fontId="25" fillId="43" borderId="14" xfId="82" applyNumberFormat="1" applyFont="1" applyFill="1" applyBorder="1" applyAlignment="1">
      <alignment horizontal="center" vertical="center" wrapText="1"/>
      <protection/>
    </xf>
    <xf numFmtId="171" fontId="56" fillId="44" borderId="62" xfId="82" applyNumberFormat="1" applyFont="1" applyFill="1" applyBorder="1" applyAlignment="1">
      <alignment horizontal="center" vertical="center" wrapText="1"/>
      <protection/>
    </xf>
    <xf numFmtId="171" fontId="56" fillId="44" borderId="34" xfId="82" applyNumberFormat="1" applyFont="1" applyFill="1" applyBorder="1" applyAlignment="1">
      <alignment horizontal="center" vertical="center" wrapText="1"/>
      <protection/>
    </xf>
    <xf numFmtId="171" fontId="56" fillId="44" borderId="61" xfId="82" applyNumberFormat="1" applyFont="1" applyFill="1" applyBorder="1" applyAlignment="1">
      <alignment horizontal="center" vertical="center" wrapText="1"/>
      <protection/>
    </xf>
    <xf numFmtId="171" fontId="25" fillId="44" borderId="63" xfId="82" applyNumberFormat="1" applyFont="1" applyFill="1" applyBorder="1" applyAlignment="1">
      <alignment horizontal="center" vertical="center" wrapText="1"/>
      <protection/>
    </xf>
    <xf numFmtId="171" fontId="25" fillId="44" borderId="11" xfId="82" applyNumberFormat="1" applyFont="1" applyFill="1" applyBorder="1" applyAlignment="1">
      <alignment horizontal="center" vertical="center" wrapText="1"/>
      <protection/>
    </xf>
    <xf numFmtId="171" fontId="25" fillId="44" borderId="64" xfId="82" applyNumberFormat="1" applyFont="1" applyFill="1" applyBorder="1" applyAlignment="1">
      <alignment horizontal="center" vertical="center" wrapText="1"/>
      <protection/>
    </xf>
    <xf numFmtId="171" fontId="25" fillId="44" borderId="65" xfId="82" applyNumberFormat="1" applyFont="1" applyFill="1" applyBorder="1" applyAlignment="1">
      <alignment horizontal="center" vertical="center" wrapText="1"/>
      <protection/>
    </xf>
    <xf numFmtId="171" fontId="25" fillId="44" borderId="66" xfId="82" applyNumberFormat="1" applyFont="1" applyFill="1" applyBorder="1" applyAlignment="1">
      <alignment horizontal="center" vertical="center" wrapText="1"/>
      <protection/>
    </xf>
    <xf numFmtId="171" fontId="25" fillId="44" borderId="67" xfId="82" applyNumberFormat="1" applyFont="1" applyFill="1" applyBorder="1" applyAlignment="1">
      <alignment horizontal="center" vertical="center" wrapText="1"/>
      <protection/>
    </xf>
    <xf numFmtId="165" fontId="30" fillId="0" borderId="0" xfId="82" applyFont="1" applyAlignment="1">
      <alignment horizontal="left"/>
      <protection/>
    </xf>
    <xf numFmtId="171" fontId="26" fillId="0" borderId="0" xfId="82" applyNumberFormat="1" applyFont="1" applyFill="1" applyBorder="1" applyAlignment="1">
      <alignment horizontal="center" vertical="center" wrapText="1"/>
      <protection/>
    </xf>
    <xf numFmtId="165" fontId="23" fillId="0" borderId="0" xfId="82" applyFont="1" applyFill="1">
      <alignment/>
      <protection/>
    </xf>
    <xf numFmtId="165" fontId="23" fillId="0" borderId="0" xfId="82" applyFont="1">
      <alignment/>
      <protection/>
    </xf>
    <xf numFmtId="165" fontId="47" fillId="44" borderId="59" xfId="82" applyFont="1" applyFill="1" applyBorder="1" applyAlignment="1">
      <alignment horizontal="center" vertical="center" wrapText="1"/>
      <protection/>
    </xf>
    <xf numFmtId="165" fontId="47" fillId="44" borderId="31" xfId="82" applyFont="1" applyFill="1" applyBorder="1" applyAlignment="1">
      <alignment horizontal="center" vertical="center" wrapText="1"/>
      <protection/>
    </xf>
    <xf numFmtId="165" fontId="47" fillId="39" borderId="59" xfId="82" applyFont="1" applyFill="1" applyBorder="1" applyAlignment="1">
      <alignment horizontal="center" vertical="center" wrapText="1"/>
      <protection/>
    </xf>
    <xf numFmtId="165" fontId="47" fillId="39" borderId="31" xfId="82" applyFont="1" applyFill="1" applyBorder="1" applyAlignment="1">
      <alignment horizontal="center" vertical="center" wrapText="1"/>
      <protection/>
    </xf>
    <xf numFmtId="165" fontId="47" fillId="38" borderId="59" xfId="82" applyFont="1" applyFill="1" applyBorder="1" applyAlignment="1">
      <alignment horizontal="center" vertical="center" wrapText="1"/>
      <protection/>
    </xf>
    <xf numFmtId="165" fontId="47" fillId="38" borderId="31" xfId="82" applyFont="1" applyFill="1" applyBorder="1" applyAlignment="1">
      <alignment horizontal="center" vertical="center" wrapText="1"/>
      <protection/>
    </xf>
    <xf numFmtId="171" fontId="25" fillId="39" borderId="73" xfId="82" applyNumberFormat="1" applyFont="1" applyFill="1" applyBorder="1" applyAlignment="1">
      <alignment horizontal="center" vertical="center" wrapText="1"/>
      <protection/>
    </xf>
    <xf numFmtId="171" fontId="56" fillId="38" borderId="60" xfId="82" applyNumberFormat="1" applyFont="1" applyFill="1" applyBorder="1" applyAlignment="1">
      <alignment horizontal="center" vertical="center" wrapText="1"/>
      <protection/>
    </xf>
    <xf numFmtId="171" fontId="56" fillId="38" borderId="32" xfId="82" applyNumberFormat="1" applyFont="1" applyFill="1" applyBorder="1" applyAlignment="1">
      <alignment horizontal="center" vertical="center" wrapText="1"/>
      <protection/>
    </xf>
    <xf numFmtId="171" fontId="56" fillId="38" borderId="72" xfId="82" applyNumberFormat="1" applyFont="1" applyFill="1" applyBorder="1" applyAlignment="1">
      <alignment horizontal="center" vertical="center" wrapText="1"/>
      <protection/>
    </xf>
    <xf numFmtId="171" fontId="56" fillId="40" borderId="60" xfId="82" applyNumberFormat="1" applyFont="1" applyFill="1" applyBorder="1" applyAlignment="1">
      <alignment horizontal="center" vertical="center" wrapText="1"/>
      <protection/>
    </xf>
    <xf numFmtId="171" fontId="56" fillId="40" borderId="72" xfId="82" applyNumberFormat="1" applyFont="1" applyFill="1" applyBorder="1" applyAlignment="1">
      <alignment horizontal="center" vertical="center" wrapText="1"/>
      <protection/>
    </xf>
    <xf numFmtId="171" fontId="56" fillId="40" borderId="32" xfId="82" applyNumberFormat="1" applyFont="1" applyFill="1" applyBorder="1" applyAlignment="1">
      <alignment horizontal="center" vertical="center" wrapText="1"/>
      <protection/>
    </xf>
    <xf numFmtId="171" fontId="56" fillId="39" borderId="60" xfId="82" applyNumberFormat="1" applyFont="1" applyFill="1" applyBorder="1" applyAlignment="1">
      <alignment horizontal="center" vertical="center" wrapText="1"/>
      <protection/>
    </xf>
    <xf numFmtId="171" fontId="56" fillId="39" borderId="72" xfId="82" applyNumberFormat="1" applyFont="1" applyFill="1" applyBorder="1" applyAlignment="1">
      <alignment horizontal="center" vertical="center" wrapText="1"/>
      <protection/>
    </xf>
    <xf numFmtId="171" fontId="56" fillId="39" borderId="32" xfId="82" applyNumberFormat="1" applyFont="1" applyFill="1" applyBorder="1" applyAlignment="1">
      <alignment horizontal="center" vertical="center" wrapText="1"/>
      <protection/>
    </xf>
    <xf numFmtId="171" fontId="56" fillId="44" borderId="60" xfId="82" applyNumberFormat="1" applyFont="1" applyFill="1" applyBorder="1" applyAlignment="1">
      <alignment horizontal="center" vertical="center" wrapText="1"/>
      <protection/>
    </xf>
    <xf numFmtId="171" fontId="56" fillId="44" borderId="72" xfId="82" applyNumberFormat="1" applyFont="1" applyFill="1" applyBorder="1" applyAlignment="1">
      <alignment horizontal="center" vertical="center" wrapText="1"/>
      <protection/>
    </xf>
    <xf numFmtId="171" fontId="56" fillId="44" borderId="32" xfId="82" applyNumberFormat="1" applyFont="1" applyFill="1" applyBorder="1" applyAlignment="1">
      <alignment horizontal="center" vertical="center" wrapText="1"/>
      <protection/>
    </xf>
    <xf numFmtId="171" fontId="25" fillId="44" borderId="47" xfId="82" applyNumberFormat="1" applyFont="1" applyFill="1" applyBorder="1" applyAlignment="1">
      <alignment horizontal="center" vertical="center" wrapText="1"/>
      <protection/>
    </xf>
    <xf numFmtId="165" fontId="30" fillId="0" borderId="0" xfId="82" applyFont="1" applyAlignment="1">
      <alignment/>
      <protection/>
    </xf>
    <xf numFmtId="171" fontId="25" fillId="38" borderId="15" xfId="82" applyNumberFormat="1" applyFont="1" applyFill="1" applyBorder="1" applyAlignment="1">
      <alignment horizontal="center" vertical="center" wrapText="1"/>
      <protection/>
    </xf>
    <xf numFmtId="171" fontId="56" fillId="38" borderId="59" xfId="82" applyNumberFormat="1" applyFont="1" applyFill="1" applyBorder="1" applyAlignment="1">
      <alignment horizontal="center" vertical="center" wrapText="1"/>
      <protection/>
    </xf>
    <xf numFmtId="165" fontId="24" fillId="0" borderId="0" xfId="82" applyFont="1" applyAlignment="1">
      <alignment horizontal="left"/>
      <protection/>
    </xf>
    <xf numFmtId="165" fontId="56" fillId="0" borderId="39" xfId="82" applyFont="1" applyBorder="1" applyAlignment="1">
      <alignment horizontal="center" vertical="center"/>
      <protection/>
    </xf>
    <xf numFmtId="165" fontId="56" fillId="0" borderId="74" xfId="82" applyFont="1" applyBorder="1" applyAlignment="1">
      <alignment horizontal="center" vertical="center"/>
      <protection/>
    </xf>
    <xf numFmtId="171" fontId="56" fillId="39" borderId="75" xfId="82" applyNumberFormat="1" applyFont="1" applyFill="1" applyBorder="1" applyAlignment="1">
      <alignment horizontal="center" vertical="center" wrapText="1"/>
      <protection/>
    </xf>
    <xf numFmtId="171" fontId="25" fillId="44" borderId="76" xfId="82" applyNumberFormat="1" applyFont="1" applyFill="1" applyBorder="1" applyAlignment="1">
      <alignment horizontal="center" vertical="center" wrapText="1"/>
      <protection/>
    </xf>
    <xf numFmtId="171" fontId="56" fillId="44" borderId="59" xfId="82" applyNumberFormat="1" applyFont="1" applyFill="1" applyBorder="1" applyAlignment="1">
      <alignment horizontal="center" vertical="center" wrapText="1"/>
      <protection/>
    </xf>
    <xf numFmtId="171" fontId="56" fillId="44" borderId="31" xfId="82" applyNumberFormat="1" applyFont="1" applyFill="1" applyBorder="1" applyAlignment="1">
      <alignment horizontal="center" vertical="center" wrapText="1"/>
      <protection/>
    </xf>
    <xf numFmtId="171" fontId="56" fillId="38" borderId="31" xfId="82" applyNumberFormat="1" applyFont="1" applyFill="1" applyBorder="1" applyAlignment="1">
      <alignment horizontal="center" vertical="center" wrapText="1"/>
      <protection/>
    </xf>
    <xf numFmtId="165" fontId="47" fillId="43" borderId="15" xfId="82" applyFont="1" applyFill="1" applyBorder="1" applyAlignment="1">
      <alignment horizontal="center" vertical="center" wrapText="1"/>
      <protection/>
    </xf>
    <xf numFmtId="171" fontId="25" fillId="43" borderId="77" xfId="82" applyNumberFormat="1" applyFont="1" applyFill="1" applyBorder="1" applyAlignment="1">
      <alignment horizontal="center" vertical="center" wrapText="1"/>
      <protection/>
    </xf>
    <xf numFmtId="171" fontId="25" fillId="43" borderId="78" xfId="82" applyNumberFormat="1" applyFont="1" applyFill="1" applyBorder="1" applyAlignment="1">
      <alignment horizontal="center" vertical="center" wrapText="1"/>
      <protection/>
    </xf>
    <xf numFmtId="171" fontId="25" fillId="39" borderId="78" xfId="82" applyNumberFormat="1" applyFont="1" applyFill="1" applyBorder="1" applyAlignment="1">
      <alignment horizontal="center" vertical="center" wrapText="1"/>
      <protection/>
    </xf>
    <xf numFmtId="171" fontId="25" fillId="38" borderId="78" xfId="82" applyNumberFormat="1" applyFont="1" applyFill="1" applyBorder="1" applyAlignment="1">
      <alignment horizontal="center" vertical="center" wrapText="1"/>
      <protection/>
    </xf>
    <xf numFmtId="171" fontId="56" fillId="43" borderId="79" xfId="82" applyNumberFormat="1" applyFont="1" applyFill="1" applyBorder="1" applyAlignment="1">
      <alignment horizontal="center" vertical="center" wrapText="1"/>
      <protection/>
    </xf>
    <xf numFmtId="172" fontId="47" fillId="41" borderId="80" xfId="82" applyNumberFormat="1" applyFont="1" applyFill="1" applyBorder="1" applyAlignment="1">
      <alignment horizontal="center" vertical="center" wrapText="1"/>
      <protection/>
    </xf>
    <xf numFmtId="165" fontId="25" fillId="42" borderId="60" xfId="35" applyFont="1" applyFill="1" applyBorder="1" applyAlignment="1">
      <alignment horizontal="left" vertical="center" wrapText="1"/>
      <protection/>
    </xf>
    <xf numFmtId="165" fontId="25" fillId="42" borderId="81" xfId="35" applyFont="1" applyFill="1" applyBorder="1" applyAlignment="1">
      <alignment horizontal="left" vertical="center" wrapText="1"/>
      <protection/>
    </xf>
    <xf numFmtId="165" fontId="56" fillId="0" borderId="31" xfId="82" applyFont="1" applyBorder="1" applyAlignment="1">
      <alignment horizontal="center" vertical="center"/>
      <protection/>
    </xf>
    <xf numFmtId="171" fontId="25" fillId="38" borderId="31" xfId="82" applyNumberFormat="1" applyFont="1" applyFill="1" applyBorder="1" applyAlignment="1">
      <alignment horizontal="center" vertical="center" wrapText="1"/>
      <protection/>
    </xf>
    <xf numFmtId="165" fontId="56" fillId="0" borderId="59" xfId="82" applyFont="1" applyBorder="1" applyAlignment="1">
      <alignment horizontal="center" vertical="center"/>
      <protection/>
    </xf>
    <xf numFmtId="165" fontId="56" fillId="0" borderId="72" xfId="82" applyFont="1" applyBorder="1" applyAlignment="1">
      <alignment horizontal="center" vertical="center"/>
      <protection/>
    </xf>
    <xf numFmtId="171" fontId="25" fillId="38" borderId="59" xfId="82" applyNumberFormat="1" applyFont="1" applyFill="1" applyBorder="1" applyAlignment="1">
      <alignment horizontal="center" vertical="center" wrapText="1"/>
      <protection/>
    </xf>
    <xf numFmtId="171" fontId="25" fillId="38" borderId="82" xfId="82" applyNumberFormat="1" applyFont="1" applyFill="1" applyBorder="1" applyAlignment="1">
      <alignment horizontal="center" vertical="center" wrapText="1"/>
      <protection/>
    </xf>
    <xf numFmtId="171" fontId="25" fillId="38" borderId="77" xfId="82" applyNumberFormat="1" applyFont="1" applyFill="1" applyBorder="1" applyAlignment="1">
      <alignment horizontal="center" vertical="center" wrapText="1"/>
      <protection/>
    </xf>
    <xf numFmtId="165" fontId="56" fillId="0" borderId="32" xfId="82" applyFont="1" applyBorder="1" applyAlignment="1">
      <alignment horizontal="center" vertical="center"/>
      <protection/>
    </xf>
    <xf numFmtId="171" fontId="25" fillId="38" borderId="32" xfId="82" applyNumberFormat="1" applyFont="1" applyFill="1" applyBorder="1" applyAlignment="1">
      <alignment horizontal="center" vertical="center" wrapText="1"/>
      <protection/>
    </xf>
    <xf numFmtId="171" fontId="25" fillId="38" borderId="83" xfId="82" applyNumberFormat="1" applyFont="1" applyFill="1" applyBorder="1" applyAlignment="1">
      <alignment horizontal="center" vertical="center" wrapText="1"/>
      <protection/>
    </xf>
    <xf numFmtId="171" fontId="56" fillId="43" borderId="31" xfId="82" applyNumberFormat="1" applyFont="1" applyFill="1" applyBorder="1" applyAlignment="1">
      <alignment horizontal="center" vertical="center" wrapText="1"/>
      <protection/>
    </xf>
    <xf numFmtId="171" fontId="25" fillId="43" borderId="31" xfId="82" applyNumberFormat="1" applyFont="1" applyFill="1" applyBorder="1" applyAlignment="1">
      <alignment horizontal="center" vertical="center" wrapText="1"/>
      <protection/>
    </xf>
    <xf numFmtId="171" fontId="56" fillId="43" borderId="59" xfId="82" applyNumberFormat="1" applyFont="1" applyFill="1" applyBorder="1" applyAlignment="1">
      <alignment horizontal="center" vertical="center" wrapText="1"/>
      <protection/>
    </xf>
    <xf numFmtId="171" fontId="25" fillId="43" borderId="59" xfId="82" applyNumberFormat="1" applyFont="1" applyFill="1" applyBorder="1" applyAlignment="1">
      <alignment horizontal="center" vertical="center" wrapText="1"/>
      <protection/>
    </xf>
    <xf numFmtId="171" fontId="25" fillId="43" borderId="82" xfId="82" applyNumberFormat="1" applyFont="1" applyFill="1" applyBorder="1" applyAlignment="1">
      <alignment horizontal="center" vertical="center" wrapText="1"/>
      <protection/>
    </xf>
    <xf numFmtId="171" fontId="56" fillId="43" borderId="32" xfId="82" applyNumberFormat="1" applyFont="1" applyFill="1" applyBorder="1" applyAlignment="1">
      <alignment horizontal="center" vertical="center" wrapText="1"/>
      <protection/>
    </xf>
    <xf numFmtId="171" fontId="25" fillId="43" borderId="32" xfId="82" applyNumberFormat="1" applyFont="1" applyFill="1" applyBorder="1" applyAlignment="1">
      <alignment horizontal="center" vertical="center" wrapText="1"/>
      <protection/>
    </xf>
    <xf numFmtId="171" fontId="25" fillId="43" borderId="83" xfId="82" applyNumberFormat="1" applyFont="1" applyFill="1" applyBorder="1" applyAlignment="1">
      <alignment horizontal="center" vertical="center" wrapText="1"/>
      <protection/>
    </xf>
    <xf numFmtId="171" fontId="56" fillId="39" borderId="31" xfId="82" applyNumberFormat="1" applyFont="1" applyFill="1" applyBorder="1" applyAlignment="1">
      <alignment horizontal="center" vertical="center" wrapText="1"/>
      <protection/>
    </xf>
    <xf numFmtId="171" fontId="25" fillId="39" borderId="31" xfId="82" applyNumberFormat="1" applyFont="1" applyFill="1" applyBorder="1" applyAlignment="1">
      <alignment horizontal="center" vertical="center" wrapText="1"/>
      <protection/>
    </xf>
    <xf numFmtId="171" fontId="25" fillId="39" borderId="59" xfId="82" applyNumberFormat="1" applyFont="1" applyFill="1" applyBorder="1" applyAlignment="1">
      <alignment horizontal="center" vertical="center" wrapText="1"/>
      <protection/>
    </xf>
    <xf numFmtId="171" fontId="25" fillId="39" borderId="82" xfId="82" applyNumberFormat="1" applyFont="1" applyFill="1" applyBorder="1" applyAlignment="1">
      <alignment horizontal="center" vertical="center" wrapText="1"/>
      <protection/>
    </xf>
    <xf numFmtId="171" fontId="25" fillId="39" borderId="77" xfId="82" applyNumberFormat="1" applyFont="1" applyFill="1" applyBorder="1" applyAlignment="1">
      <alignment horizontal="center" vertical="center" wrapText="1"/>
      <protection/>
    </xf>
    <xf numFmtId="171" fontId="25" fillId="39" borderId="32" xfId="82" applyNumberFormat="1" applyFont="1" applyFill="1" applyBorder="1" applyAlignment="1">
      <alignment horizontal="center" vertical="center" wrapText="1"/>
      <protection/>
    </xf>
    <xf numFmtId="171" fontId="25" fillId="39" borderId="83" xfId="82" applyNumberFormat="1" applyFont="1" applyFill="1" applyBorder="1" applyAlignment="1">
      <alignment horizontal="center" vertical="center" wrapText="1"/>
      <protection/>
    </xf>
    <xf numFmtId="171" fontId="25" fillId="44" borderId="31" xfId="82" applyNumberFormat="1" applyFont="1" applyFill="1" applyBorder="1" applyAlignment="1">
      <alignment horizontal="center" vertical="center" wrapText="1"/>
      <protection/>
    </xf>
    <xf numFmtId="171" fontId="25" fillId="44" borderId="59" xfId="82" applyNumberFormat="1" applyFont="1" applyFill="1" applyBorder="1" applyAlignment="1">
      <alignment horizontal="center" vertical="center" wrapText="1"/>
      <protection/>
    </xf>
    <xf numFmtId="171" fontId="25" fillId="44" borderId="72" xfId="82" applyNumberFormat="1" applyFont="1" applyFill="1" applyBorder="1" applyAlignment="1">
      <alignment horizontal="center" vertical="center" wrapText="1"/>
      <protection/>
    </xf>
    <xf numFmtId="171" fontId="25" fillId="44" borderId="82" xfId="82" applyNumberFormat="1" applyFont="1" applyFill="1" applyBorder="1" applyAlignment="1">
      <alignment horizontal="center" vertical="center" wrapText="1"/>
      <protection/>
    </xf>
    <xf numFmtId="171" fontId="25" fillId="44" borderId="77" xfId="82" applyNumberFormat="1" applyFont="1" applyFill="1" applyBorder="1" applyAlignment="1">
      <alignment horizontal="center" vertical="center" wrapText="1"/>
      <protection/>
    </xf>
    <xf numFmtId="171" fontId="25" fillId="44" borderId="78" xfId="82" applyNumberFormat="1" applyFont="1" applyFill="1" applyBorder="1" applyAlignment="1">
      <alignment horizontal="center" vertical="center" wrapText="1"/>
      <protection/>
    </xf>
    <xf numFmtId="165" fontId="47" fillId="43" borderId="31" xfId="82" applyFont="1" applyFill="1" applyBorder="1" applyAlignment="1">
      <alignment horizontal="center" vertical="center" wrapText="1"/>
      <protection/>
    </xf>
    <xf numFmtId="165" fontId="25" fillId="42" borderId="84" xfId="35" applyFont="1" applyFill="1" applyBorder="1" applyAlignment="1">
      <alignment horizontal="left" vertical="center" wrapText="1"/>
      <protection/>
    </xf>
    <xf numFmtId="165" fontId="47" fillId="39" borderId="35" xfId="82" applyFont="1" applyFill="1" applyBorder="1" applyAlignment="1">
      <alignment horizontal="center" vertical="center" wrapText="1"/>
      <protection/>
    </xf>
    <xf numFmtId="165" fontId="56" fillId="42" borderId="72" xfId="82" applyFont="1" applyFill="1" applyBorder="1" applyAlignment="1">
      <alignment horizontal="center" vertical="center"/>
      <protection/>
    </xf>
    <xf numFmtId="171" fontId="56" fillId="43" borderId="72" xfId="82" applyNumberFormat="1" applyFont="1" applyFill="1" applyBorder="1" applyAlignment="1">
      <alignment horizontal="center" vertical="center" wrapText="1"/>
      <protection/>
    </xf>
    <xf numFmtId="171" fontId="25" fillId="43" borderId="72" xfId="82" applyNumberFormat="1" applyFont="1" applyFill="1" applyBorder="1" applyAlignment="1">
      <alignment horizontal="center" vertical="center" wrapText="1"/>
      <protection/>
    </xf>
    <xf numFmtId="165" fontId="56" fillId="42" borderId="32" xfId="82" applyFont="1" applyFill="1" applyBorder="1" applyAlignment="1">
      <alignment horizontal="center" vertical="center"/>
      <protection/>
    </xf>
    <xf numFmtId="172" fontId="47" fillId="41" borderId="60" xfId="82" applyNumberFormat="1" applyFont="1" applyFill="1" applyBorder="1" applyAlignment="1">
      <alignment horizontal="center" vertical="center" wrapText="1"/>
      <protection/>
    </xf>
    <xf numFmtId="165" fontId="56" fillId="0" borderId="35" xfId="82" applyFont="1" applyBorder="1" applyAlignment="1">
      <alignment horizontal="center" vertical="center"/>
      <protection/>
    </xf>
    <xf numFmtId="171" fontId="25" fillId="39" borderId="35" xfId="82" applyNumberFormat="1" applyFont="1" applyFill="1" applyBorder="1" applyAlignment="1">
      <alignment horizontal="center" vertical="center" wrapText="1"/>
      <protection/>
    </xf>
    <xf numFmtId="171" fontId="25" fillId="39" borderId="85" xfId="82" applyNumberFormat="1" applyFont="1" applyFill="1" applyBorder="1" applyAlignment="1">
      <alignment horizontal="center" vertical="center" wrapText="1"/>
      <protection/>
    </xf>
    <xf numFmtId="165" fontId="47" fillId="43" borderId="31" xfId="82" applyFont="1" applyFill="1" applyBorder="1" applyAlignment="1">
      <alignment horizontal="center" vertical="center" wrapText="1"/>
      <protection/>
    </xf>
    <xf numFmtId="165" fontId="47" fillId="43" borderId="15" xfId="82" applyFont="1" applyFill="1" applyBorder="1" applyAlignment="1">
      <alignment horizontal="center" vertical="center" wrapText="1"/>
      <protection/>
    </xf>
    <xf numFmtId="165" fontId="25" fillId="42" borderId="86" xfId="35" applyFont="1" applyFill="1" applyBorder="1" applyAlignment="1">
      <alignment horizontal="left" vertical="center" wrapText="1"/>
      <protection/>
    </xf>
    <xf numFmtId="165" fontId="25" fillId="42" borderId="87" xfId="35" applyFont="1" applyFill="1" applyBorder="1" applyAlignment="1">
      <alignment horizontal="left" vertical="center" wrapText="1"/>
      <protection/>
    </xf>
    <xf numFmtId="165" fontId="47" fillId="44" borderId="35" xfId="82" applyFont="1" applyFill="1" applyBorder="1" applyAlignment="1">
      <alignment horizontal="center" vertical="center" wrapText="1"/>
      <protection/>
    </xf>
    <xf numFmtId="171" fontId="25" fillId="39" borderId="72" xfId="82" applyNumberFormat="1" applyFont="1" applyFill="1" applyBorder="1" applyAlignment="1">
      <alignment horizontal="center" vertical="center" wrapText="1"/>
      <protection/>
    </xf>
    <xf numFmtId="172" fontId="47" fillId="41" borderId="88" xfId="82" applyNumberFormat="1" applyFont="1" applyFill="1" applyBorder="1" applyAlignment="1">
      <alignment horizontal="center" vertical="center" wrapText="1"/>
      <protection/>
    </xf>
    <xf numFmtId="165" fontId="25" fillId="42" borderId="89" xfId="35" applyFont="1" applyFill="1" applyBorder="1" applyAlignment="1">
      <alignment horizontal="left" vertical="center" wrapText="1"/>
      <protection/>
    </xf>
    <xf numFmtId="171" fontId="56" fillId="39" borderId="90" xfId="82" applyNumberFormat="1" applyFont="1" applyFill="1" applyBorder="1" applyAlignment="1">
      <alignment horizontal="center" vertical="center" wrapText="1"/>
      <protection/>
    </xf>
    <xf numFmtId="171" fontId="25" fillId="39" borderId="47" xfId="82" applyNumberFormat="1" applyFont="1" applyFill="1" applyBorder="1" applyAlignment="1">
      <alignment horizontal="center" vertical="center" wrapText="1"/>
      <protection/>
    </xf>
    <xf numFmtId="171" fontId="25" fillId="39" borderId="91" xfId="82" applyNumberFormat="1" applyFont="1" applyFill="1" applyBorder="1" applyAlignment="1">
      <alignment horizontal="center" vertical="center" wrapText="1"/>
      <protection/>
    </xf>
    <xf numFmtId="171" fontId="25" fillId="39" borderId="92" xfId="82" applyNumberFormat="1" applyFont="1" applyFill="1" applyBorder="1" applyAlignment="1">
      <alignment horizontal="center" vertical="center" wrapText="1"/>
      <protection/>
    </xf>
    <xf numFmtId="171" fontId="56" fillId="40" borderId="31" xfId="82" applyNumberFormat="1" applyFont="1" applyFill="1" applyBorder="1" applyAlignment="1">
      <alignment horizontal="center" vertical="center" wrapText="1"/>
      <protection/>
    </xf>
    <xf numFmtId="171" fontId="25" fillId="40" borderId="31" xfId="82" applyNumberFormat="1" applyFont="1" applyFill="1" applyBorder="1" applyAlignment="1">
      <alignment horizontal="center" vertical="center" wrapText="1"/>
      <protection/>
    </xf>
    <xf numFmtId="171" fontId="56" fillId="40" borderId="59" xfId="82" applyNumberFormat="1" applyFont="1" applyFill="1" applyBorder="1" applyAlignment="1">
      <alignment horizontal="center" vertical="center" wrapText="1"/>
      <protection/>
    </xf>
    <xf numFmtId="171" fontId="25" fillId="40" borderId="59" xfId="82" applyNumberFormat="1" applyFont="1" applyFill="1" applyBorder="1" applyAlignment="1">
      <alignment horizontal="center" vertical="center" wrapText="1"/>
      <protection/>
    </xf>
    <xf numFmtId="171" fontId="25" fillId="40" borderId="72" xfId="82" applyNumberFormat="1" applyFont="1" applyFill="1" applyBorder="1" applyAlignment="1">
      <alignment horizontal="center" vertical="center" wrapText="1"/>
      <protection/>
    </xf>
    <xf numFmtId="171" fontId="25" fillId="40" borderId="82" xfId="82" applyNumberFormat="1" applyFont="1" applyFill="1" applyBorder="1" applyAlignment="1">
      <alignment horizontal="center" vertical="center" wrapText="1"/>
      <protection/>
    </xf>
    <xf numFmtId="171" fontId="25" fillId="40" borderId="77" xfId="82" applyNumberFormat="1" applyFont="1" applyFill="1" applyBorder="1" applyAlignment="1">
      <alignment horizontal="center" vertical="center" wrapText="1"/>
      <protection/>
    </xf>
    <xf numFmtId="171" fontId="25" fillId="40" borderId="78" xfId="82" applyNumberFormat="1" applyFont="1" applyFill="1" applyBorder="1" applyAlignment="1">
      <alignment horizontal="center" vertical="center" wrapText="1"/>
      <protection/>
    </xf>
    <xf numFmtId="171" fontId="25" fillId="40" borderId="32" xfId="82" applyNumberFormat="1" applyFont="1" applyFill="1" applyBorder="1" applyAlignment="1">
      <alignment horizontal="center" vertical="center" wrapText="1"/>
      <protection/>
    </xf>
    <xf numFmtId="171" fontId="25" fillId="40" borderId="83" xfId="82" applyNumberFormat="1" applyFont="1" applyFill="1" applyBorder="1" applyAlignment="1">
      <alignment horizontal="center" vertical="center" wrapText="1"/>
      <protection/>
    </xf>
    <xf numFmtId="171" fontId="25" fillId="39" borderId="76" xfId="82" applyNumberFormat="1" applyFont="1" applyFill="1" applyBorder="1" applyAlignment="1">
      <alignment horizontal="center" vertical="center" wrapText="1"/>
      <protection/>
    </xf>
    <xf numFmtId="165" fontId="47" fillId="43" borderId="31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47" fillId="43" borderId="59" xfId="82" applyFont="1" applyFill="1" applyBorder="1" applyAlignment="1">
      <alignment horizontal="center" vertical="center" wrapText="1"/>
      <protection/>
    </xf>
    <xf numFmtId="165" fontId="47" fillId="39" borderId="72" xfId="82" applyFont="1" applyFill="1" applyBorder="1" applyAlignment="1">
      <alignment horizontal="center" vertical="center" wrapText="1"/>
      <protection/>
    </xf>
    <xf numFmtId="165" fontId="47" fillId="40" borderId="31" xfId="82" applyFont="1" applyFill="1" applyBorder="1" applyAlignment="1">
      <alignment horizontal="center" vertical="center" wrapText="1"/>
      <protection/>
    </xf>
    <xf numFmtId="165" fontId="47" fillId="38" borderId="35" xfId="82" applyFont="1" applyFill="1" applyBorder="1" applyAlignment="1">
      <alignment horizontal="center" vertical="center" wrapText="1"/>
      <protection/>
    </xf>
    <xf numFmtId="171" fontId="56" fillId="38" borderId="35" xfId="82" applyNumberFormat="1" applyFont="1" applyFill="1" applyBorder="1" applyAlignment="1">
      <alignment horizontal="center" vertical="center" wrapText="1"/>
      <protection/>
    </xf>
    <xf numFmtId="171" fontId="25" fillId="38" borderId="35" xfId="82" applyNumberFormat="1" applyFont="1" applyFill="1" applyBorder="1" applyAlignment="1">
      <alignment horizontal="center" vertical="center" wrapText="1"/>
      <protection/>
    </xf>
    <xf numFmtId="165" fontId="25" fillId="42" borderId="68" xfId="35" applyFont="1" applyFill="1" applyBorder="1" applyAlignment="1">
      <alignment horizontal="left" vertical="center" wrapText="1"/>
      <protection/>
    </xf>
    <xf numFmtId="165" fontId="25" fillId="42" borderId="93" xfId="35" applyFont="1" applyFill="1" applyBorder="1" applyAlignment="1">
      <alignment horizontal="left" vertical="center" wrapText="1"/>
      <protection/>
    </xf>
    <xf numFmtId="171" fontId="25" fillId="38" borderId="72" xfId="82" applyNumberFormat="1" applyFont="1" applyFill="1" applyBorder="1" applyAlignment="1">
      <alignment horizontal="center" vertical="center" wrapText="1"/>
      <protection/>
    </xf>
    <xf numFmtId="171" fontId="56" fillId="43" borderId="94" xfId="82" applyNumberFormat="1" applyFont="1" applyFill="1" applyBorder="1" applyAlignment="1">
      <alignment horizontal="center" vertical="center" wrapText="1"/>
      <protection/>
    </xf>
    <xf numFmtId="171" fontId="25" fillId="43" borderId="44" xfId="82" applyNumberFormat="1" applyFont="1" applyFill="1" applyBorder="1" applyAlignment="1">
      <alignment horizontal="center" vertical="center" wrapText="1"/>
      <protection/>
    </xf>
    <xf numFmtId="171" fontId="25" fillId="43" borderId="95" xfId="82" applyNumberFormat="1" applyFont="1" applyFill="1" applyBorder="1" applyAlignment="1">
      <alignment horizontal="center" vertical="center" wrapText="1"/>
      <protection/>
    </xf>
    <xf numFmtId="165" fontId="47" fillId="43" borderId="55" xfId="82" applyFont="1" applyFill="1" applyBorder="1" applyAlignment="1">
      <alignment horizontal="center" vertical="center" wrapText="1"/>
      <protection/>
    </xf>
    <xf numFmtId="171" fontId="56" fillId="43" borderId="34" xfId="82" applyNumberFormat="1" applyFont="1" applyFill="1" applyBorder="1" applyAlignment="1">
      <alignment horizontal="center" vertical="center" wrapText="1"/>
      <protection/>
    </xf>
    <xf numFmtId="171" fontId="25" fillId="43" borderId="43" xfId="82" applyNumberFormat="1" applyFont="1" applyFill="1" applyBorder="1" applyAlignment="1">
      <alignment horizontal="center" vertical="center" wrapText="1"/>
      <protection/>
    </xf>
    <xf numFmtId="171" fontId="25" fillId="43" borderId="76" xfId="82" applyNumberFormat="1" applyFont="1" applyFill="1" applyBorder="1" applyAlignment="1">
      <alignment horizontal="center" vertical="center" wrapText="1"/>
      <protection/>
    </xf>
    <xf numFmtId="171" fontId="25" fillId="38" borderId="85" xfId="82" applyNumberFormat="1" applyFont="1" applyFill="1" applyBorder="1" applyAlignment="1">
      <alignment horizontal="center" vertical="center" wrapText="1"/>
      <protection/>
    </xf>
    <xf numFmtId="165" fontId="47" fillId="43" borderId="15" xfId="82" applyFont="1" applyFill="1" applyBorder="1" applyAlignment="1">
      <alignment horizontal="center" vertical="center" wrapText="1"/>
      <protection/>
    </xf>
    <xf numFmtId="165" fontId="47" fillId="43" borderId="31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71" fontId="25" fillId="0" borderId="0" xfId="82" applyNumberFormat="1" applyFont="1" applyFill="1" applyBorder="1" applyAlignment="1" quotePrefix="1">
      <alignment horizontal="center" vertical="center" wrapText="1"/>
      <protection/>
    </xf>
    <xf numFmtId="165" fontId="47" fillId="43" borderId="31" xfId="82" applyFont="1" applyFill="1" applyBorder="1" applyAlignment="1">
      <alignment horizontal="center" vertical="center" wrapText="1"/>
      <protection/>
    </xf>
    <xf numFmtId="165" fontId="47" fillId="43" borderId="72" xfId="82" applyFont="1" applyFill="1" applyBorder="1" applyAlignment="1">
      <alignment horizontal="center" vertical="center" wrapText="1"/>
      <protection/>
    </xf>
    <xf numFmtId="165" fontId="47" fillId="39" borderId="72" xfId="82" applyFont="1" applyFill="1" applyBorder="1" applyAlignment="1">
      <alignment horizontal="center" vertical="center" wrapText="1"/>
      <protection/>
    </xf>
    <xf numFmtId="165" fontId="47" fillId="40" borderId="15" xfId="82" applyFont="1" applyFill="1" applyBorder="1" applyAlignment="1">
      <alignment horizontal="center" vertical="center" wrapText="1"/>
      <protection/>
    </xf>
    <xf numFmtId="165" fontId="47" fillId="40" borderId="31" xfId="82" applyFont="1" applyFill="1" applyBorder="1" applyAlignment="1">
      <alignment horizontal="center" vertical="center" wrapText="1"/>
      <protection/>
    </xf>
    <xf numFmtId="165" fontId="47" fillId="38" borderId="31" xfId="82" applyFont="1" applyFill="1" applyBorder="1" applyAlignment="1">
      <alignment horizontal="center" vertical="center" wrapText="1"/>
      <protection/>
    </xf>
    <xf numFmtId="165" fontId="47" fillId="39" borderId="31" xfId="82" applyFont="1" applyFill="1" applyBorder="1" applyAlignment="1">
      <alignment horizontal="center" vertical="center" wrapText="1"/>
      <protection/>
    </xf>
    <xf numFmtId="165" fontId="47" fillId="44" borderId="31" xfId="82" applyFont="1" applyFill="1" applyBorder="1" applyAlignment="1">
      <alignment horizontal="center" vertical="center" wrapText="1"/>
      <protection/>
    </xf>
    <xf numFmtId="165" fontId="47" fillId="39" borderId="59" xfId="82" applyFont="1" applyFill="1" applyBorder="1" applyAlignment="1">
      <alignment horizontal="center" vertical="center" wrapText="1"/>
      <protection/>
    </xf>
    <xf numFmtId="165" fontId="47" fillId="44" borderId="59" xfId="82" applyFont="1" applyFill="1" applyBorder="1" applyAlignment="1">
      <alignment horizontal="center" vertical="center" wrapText="1"/>
      <protection/>
    </xf>
    <xf numFmtId="171" fontId="25" fillId="43" borderId="35" xfId="82" applyNumberFormat="1" applyFont="1" applyFill="1" applyBorder="1" applyAlignment="1">
      <alignment horizontal="center" vertical="center" wrapText="1"/>
      <protection/>
    </xf>
    <xf numFmtId="171" fontId="25" fillId="43" borderId="85" xfId="82" applyNumberFormat="1" applyFont="1" applyFill="1" applyBorder="1" applyAlignment="1">
      <alignment horizontal="center" vertical="center" wrapText="1"/>
      <protection/>
    </xf>
    <xf numFmtId="171" fontId="25" fillId="38" borderId="60" xfId="82" applyNumberFormat="1" applyFont="1" applyFill="1" applyBorder="1" applyAlignment="1">
      <alignment horizontal="center" vertical="center" wrapText="1"/>
      <protection/>
    </xf>
    <xf numFmtId="171" fontId="25" fillId="38" borderId="58" xfId="82" applyNumberFormat="1" applyFont="1" applyFill="1" applyBorder="1" applyAlignment="1">
      <alignment horizontal="center" vertical="center" wrapText="1"/>
      <protection/>
    </xf>
    <xf numFmtId="171" fontId="25" fillId="38" borderId="16" xfId="82" applyNumberFormat="1" applyFont="1" applyFill="1" applyBorder="1" applyAlignment="1">
      <alignment horizontal="center" vertical="center" wrapText="1"/>
      <protection/>
    </xf>
    <xf numFmtId="171" fontId="56" fillId="43" borderId="35" xfId="82" applyNumberFormat="1" applyFont="1" applyFill="1" applyBorder="1" applyAlignment="1">
      <alignment horizontal="center" vertical="center" wrapText="1"/>
      <protection/>
    </xf>
    <xf numFmtId="165" fontId="47" fillId="43" borderId="35" xfId="82" applyFont="1" applyFill="1" applyBorder="1" applyAlignment="1">
      <alignment horizontal="center" vertical="center" wrapText="1"/>
      <protection/>
    </xf>
    <xf numFmtId="165" fontId="25" fillId="0" borderId="69" xfId="35" applyFont="1" applyFill="1" applyBorder="1" applyAlignment="1">
      <alignment horizontal="left" vertical="center" wrapText="1"/>
      <protection/>
    </xf>
    <xf numFmtId="165" fontId="25" fillId="0" borderId="70" xfId="35" applyFont="1" applyFill="1" applyBorder="1" applyAlignment="1">
      <alignment horizontal="left" vertical="center" wrapText="1"/>
      <protection/>
    </xf>
    <xf numFmtId="165" fontId="56" fillId="0" borderId="80" xfId="82" applyFont="1" applyBorder="1" applyAlignment="1">
      <alignment horizontal="center" vertical="center"/>
      <protection/>
    </xf>
    <xf numFmtId="171" fontId="56" fillId="38" borderId="96" xfId="82" applyNumberFormat="1" applyFont="1" applyFill="1" applyBorder="1" applyAlignment="1">
      <alignment horizontal="center" vertical="center" wrapText="1"/>
      <protection/>
    </xf>
    <xf numFmtId="171" fontId="56" fillId="38" borderId="97" xfId="82" applyNumberFormat="1" applyFont="1" applyFill="1" applyBorder="1" applyAlignment="1">
      <alignment horizontal="center" vertical="center" wrapText="1"/>
      <protection/>
    </xf>
    <xf numFmtId="171" fontId="56" fillId="38" borderId="98" xfId="82" applyNumberFormat="1" applyFont="1" applyFill="1" applyBorder="1" applyAlignment="1">
      <alignment horizontal="center" vertical="center" wrapText="1"/>
      <protection/>
    </xf>
    <xf numFmtId="165" fontId="56" fillId="0" borderId="99" xfId="82" applyFont="1" applyBorder="1" applyAlignment="1">
      <alignment horizontal="center" vertical="center"/>
      <protection/>
    </xf>
    <xf numFmtId="165" fontId="56" fillId="0" borderId="16" xfId="82" applyFont="1" applyBorder="1" applyAlignment="1">
      <alignment horizontal="center" vertical="center"/>
      <protection/>
    </xf>
    <xf numFmtId="165" fontId="56" fillId="0" borderId="18" xfId="82" applyFont="1" applyBorder="1" applyAlignment="1">
      <alignment horizontal="center" vertical="center"/>
      <protection/>
    </xf>
    <xf numFmtId="171" fontId="56" fillId="38" borderId="100" xfId="82" applyNumberFormat="1" applyFont="1" applyFill="1" applyBorder="1" applyAlignment="1">
      <alignment horizontal="center" vertical="center" wrapText="1"/>
      <protection/>
    </xf>
    <xf numFmtId="171" fontId="56" fillId="38" borderId="101" xfId="82" applyNumberFormat="1" applyFont="1" applyFill="1" applyBorder="1" applyAlignment="1">
      <alignment horizontal="center" vertical="center" wrapText="1"/>
      <protection/>
    </xf>
    <xf numFmtId="171" fontId="56" fillId="38" borderId="75" xfId="82" applyNumberFormat="1" applyFont="1" applyFill="1" applyBorder="1" applyAlignment="1">
      <alignment horizontal="center" vertical="center" wrapText="1"/>
      <protection/>
    </xf>
    <xf numFmtId="165" fontId="56" fillId="42" borderId="18" xfId="82" applyFont="1" applyFill="1" applyBorder="1" applyAlignment="1">
      <alignment horizontal="center" vertical="center"/>
      <protection/>
    </xf>
    <xf numFmtId="171" fontId="56" fillId="43" borderId="100" xfId="82" applyNumberFormat="1" applyFont="1" applyFill="1" applyBorder="1" applyAlignment="1">
      <alignment horizontal="center" vertical="center" wrapText="1"/>
      <protection/>
    </xf>
    <xf numFmtId="171" fontId="56" fillId="43" borderId="101" xfId="82" applyNumberFormat="1" applyFont="1" applyFill="1" applyBorder="1" applyAlignment="1">
      <alignment horizontal="center" vertical="center" wrapText="1"/>
      <protection/>
    </xf>
    <xf numFmtId="171" fontId="56" fillId="43" borderId="75" xfId="82" applyNumberFormat="1" applyFont="1" applyFill="1" applyBorder="1" applyAlignment="1">
      <alignment horizontal="center" vertical="center" wrapText="1"/>
      <protection/>
    </xf>
    <xf numFmtId="171" fontId="26" fillId="39" borderId="75" xfId="82" applyNumberFormat="1" applyFont="1" applyFill="1" applyBorder="1" applyAlignment="1">
      <alignment horizontal="center" vertical="center" wrapText="1"/>
      <protection/>
    </xf>
    <xf numFmtId="165" fontId="56" fillId="0" borderId="102" xfId="82" applyFont="1" applyBorder="1" applyAlignment="1">
      <alignment horizontal="center" vertical="center"/>
      <protection/>
    </xf>
    <xf numFmtId="171" fontId="25" fillId="39" borderId="100" xfId="82" applyNumberFormat="1" applyFont="1" applyFill="1" applyBorder="1" applyAlignment="1">
      <alignment horizontal="center" vertical="center" wrapText="1"/>
      <protection/>
    </xf>
    <xf numFmtId="171" fontId="25" fillId="39" borderId="101" xfId="82" applyNumberFormat="1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71" fontId="25" fillId="0" borderId="31" xfId="82" applyNumberFormat="1" applyFont="1" applyFill="1" applyBorder="1" applyAlignment="1">
      <alignment horizontal="center" vertical="center" wrapText="1"/>
      <protection/>
    </xf>
    <xf numFmtId="171" fontId="25" fillId="38" borderId="89" xfId="82" applyNumberFormat="1" applyFont="1" applyFill="1" applyBorder="1" applyAlignment="1">
      <alignment horizontal="center" vertical="center" wrapText="1"/>
      <protection/>
    </xf>
    <xf numFmtId="165" fontId="47" fillId="43" borderId="31" xfId="82" applyFont="1" applyFill="1" applyBorder="1" applyAlignment="1">
      <alignment horizontal="center" vertical="center" wrapText="1"/>
      <protection/>
    </xf>
    <xf numFmtId="171" fontId="26" fillId="44" borderId="59" xfId="82" applyNumberFormat="1" applyFont="1" applyFill="1" applyBorder="1" applyAlignment="1">
      <alignment horizontal="center" vertical="center" wrapText="1"/>
      <protection/>
    </xf>
    <xf numFmtId="171" fontId="26" fillId="44" borderId="31" xfId="82" applyNumberFormat="1" applyFont="1" applyFill="1" applyBorder="1" applyAlignment="1">
      <alignment horizontal="center" vertical="center" wrapText="1"/>
      <protection/>
    </xf>
    <xf numFmtId="171" fontId="26" fillId="44" borderId="72" xfId="82" applyNumberFormat="1" applyFont="1" applyFill="1" applyBorder="1" applyAlignment="1">
      <alignment horizontal="center" vertical="center" wrapText="1"/>
      <protection/>
    </xf>
    <xf numFmtId="165" fontId="26" fillId="0" borderId="0" xfId="35" applyFont="1" applyFill="1" applyBorder="1" applyAlignment="1">
      <alignment horizontal="center"/>
      <protection/>
    </xf>
    <xf numFmtId="165" fontId="0" fillId="0" borderId="0" xfId="0" applyFont="1" applyAlignment="1">
      <alignment horizontal="justify" vertical="top" wrapText="1"/>
    </xf>
    <xf numFmtId="165" fontId="0" fillId="0" borderId="0" xfId="0" applyAlignment="1">
      <alignment horizontal="justify" vertical="top" wrapText="1"/>
    </xf>
    <xf numFmtId="165" fontId="31" fillId="34" borderId="18" xfId="35" applyFont="1" applyFill="1" applyBorder="1" applyAlignment="1">
      <alignment horizontal="center"/>
      <protection/>
    </xf>
    <xf numFmtId="165" fontId="31" fillId="34" borderId="39" xfId="35" applyFont="1" applyFill="1" applyBorder="1" applyAlignment="1">
      <alignment horizontal="center"/>
      <protection/>
    </xf>
    <xf numFmtId="165" fontId="31" fillId="34" borderId="103" xfId="35" applyFont="1" applyFill="1" applyBorder="1" applyAlignment="1">
      <alignment horizontal="center"/>
      <protection/>
    </xf>
    <xf numFmtId="165" fontId="21" fillId="34" borderId="55" xfId="35" applyFont="1" applyFill="1" applyBorder="1" applyAlignment="1">
      <alignment horizontal="center" vertical="top"/>
      <protection/>
    </xf>
    <xf numFmtId="165" fontId="21" fillId="34" borderId="104" xfId="35" applyFont="1" applyFill="1" applyBorder="1" applyAlignment="1">
      <alignment horizontal="center" vertical="top"/>
      <protection/>
    </xf>
    <xf numFmtId="165" fontId="21" fillId="34" borderId="38" xfId="35" applyFont="1" applyFill="1" applyBorder="1" applyAlignment="1">
      <alignment horizontal="center" vertical="top"/>
      <protection/>
    </xf>
    <xf numFmtId="165" fontId="31" fillId="34" borderId="31" xfId="35" applyFont="1" applyFill="1" applyBorder="1" applyAlignment="1">
      <alignment horizontal="center" vertical="center" wrapText="1" shrinkToFit="1"/>
      <protection/>
    </xf>
    <xf numFmtId="49" fontId="21" fillId="34" borderId="32" xfId="35" applyNumberFormat="1" applyFont="1" applyFill="1" applyBorder="1" applyAlignment="1">
      <alignment horizontal="center" vertical="center" wrapText="1"/>
      <protection/>
    </xf>
    <xf numFmtId="49" fontId="21" fillId="34" borderId="58" xfId="35" applyNumberFormat="1" applyFont="1" applyFill="1" applyBorder="1" applyAlignment="1">
      <alignment horizontal="center" vertical="center" wrapText="1"/>
      <protection/>
    </xf>
    <xf numFmtId="49" fontId="21" fillId="34" borderId="35" xfId="35" applyNumberFormat="1" applyFont="1" applyFill="1" applyBorder="1" applyAlignment="1">
      <alignment horizontal="center" vertical="center" wrapText="1"/>
      <protection/>
    </xf>
    <xf numFmtId="165" fontId="26" fillId="34" borderId="16" xfId="35" applyFont="1" applyFill="1" applyBorder="1" applyAlignment="1">
      <alignment horizontal="center" vertical="center" wrapText="1"/>
      <protection/>
    </xf>
    <xf numFmtId="165" fontId="26" fillId="34" borderId="15" xfId="35" applyFont="1" applyFill="1" applyBorder="1" applyAlignment="1">
      <alignment horizontal="center" vertical="center" wrapText="1"/>
      <protection/>
    </xf>
    <xf numFmtId="49" fontId="26" fillId="34" borderId="58" xfId="35" applyNumberFormat="1" applyFont="1" applyFill="1" applyBorder="1" applyAlignment="1">
      <alignment horizontal="center" vertical="center" wrapText="1"/>
      <protection/>
    </xf>
    <xf numFmtId="49" fontId="26" fillId="34" borderId="35" xfId="35" applyNumberFormat="1" applyFont="1" applyFill="1" applyBorder="1" applyAlignment="1">
      <alignment horizontal="center" vertical="center" wrapText="1"/>
      <protection/>
    </xf>
    <xf numFmtId="49" fontId="26" fillId="34" borderId="31" xfId="35" applyNumberFormat="1" applyFont="1" applyFill="1" applyBorder="1" applyAlignment="1">
      <alignment horizontal="center" vertical="center" wrapText="1"/>
      <protection/>
    </xf>
    <xf numFmtId="165" fontId="26" fillId="0" borderId="0" xfId="33" applyFont="1" applyBorder="1" applyAlignment="1">
      <alignment horizontal="left" wrapText="1"/>
      <protection/>
    </xf>
    <xf numFmtId="165" fontId="26" fillId="34" borderId="16" xfId="0" applyFont="1" applyFill="1" applyBorder="1" applyAlignment="1">
      <alignment horizontal="center" vertical="center" wrapText="1"/>
    </xf>
    <xf numFmtId="165" fontId="26" fillId="34" borderId="10" xfId="0" applyFont="1" applyFill="1" applyBorder="1" applyAlignment="1">
      <alignment horizontal="center" vertical="center" wrapText="1"/>
    </xf>
    <xf numFmtId="165" fontId="26" fillId="34" borderId="15" xfId="0" applyFont="1" applyFill="1" applyBorder="1" applyAlignment="1">
      <alignment horizontal="center" vertical="center" wrapText="1"/>
    </xf>
    <xf numFmtId="165" fontId="21" fillId="34" borderId="18" xfId="0" applyFont="1" applyFill="1" applyBorder="1" applyAlignment="1">
      <alignment horizontal="center" wrapText="1"/>
    </xf>
    <xf numFmtId="165" fontId="21" fillId="34" borderId="39" xfId="0" applyFont="1" applyFill="1" applyBorder="1" applyAlignment="1">
      <alignment horizontal="center" wrapText="1"/>
    </xf>
    <xf numFmtId="165" fontId="21" fillId="34" borderId="103" xfId="0" applyFont="1" applyFill="1" applyBorder="1" applyAlignment="1">
      <alignment horizontal="center" wrapText="1"/>
    </xf>
    <xf numFmtId="165" fontId="26" fillId="34" borderId="31" xfId="0" applyFont="1" applyFill="1" applyBorder="1" applyAlignment="1">
      <alignment horizontal="center" vertical="center" wrapText="1"/>
    </xf>
    <xf numFmtId="49" fontId="26" fillId="34" borderId="31" xfId="0" applyNumberFormat="1" applyFont="1" applyFill="1" applyBorder="1" applyAlignment="1">
      <alignment horizontal="center" vertical="center" wrapText="1"/>
    </xf>
    <xf numFmtId="165" fontId="26" fillId="34" borderId="55" xfId="0" applyFont="1" applyFill="1" applyBorder="1" applyAlignment="1">
      <alignment horizontal="center" vertical="top" wrapText="1"/>
    </xf>
    <xf numFmtId="165" fontId="26" fillId="34" borderId="104" xfId="0" applyFont="1" applyFill="1" applyBorder="1" applyAlignment="1">
      <alignment horizontal="center" vertical="top" wrapText="1"/>
    </xf>
    <xf numFmtId="165" fontId="26" fillId="34" borderId="38" xfId="0" applyFont="1" applyFill="1" applyBorder="1" applyAlignment="1">
      <alignment horizontal="center" vertical="top" wrapText="1"/>
    </xf>
    <xf numFmtId="165" fontId="26" fillId="34" borderId="32" xfId="0" applyFont="1" applyFill="1" applyBorder="1" applyAlignment="1">
      <alignment horizontal="center" vertical="center" wrapText="1"/>
    </xf>
    <xf numFmtId="165" fontId="26" fillId="34" borderId="58" xfId="0" applyFont="1" applyFill="1" applyBorder="1" applyAlignment="1">
      <alignment horizontal="center" vertical="center" wrapText="1"/>
    </xf>
    <xf numFmtId="165" fontId="26" fillId="34" borderId="35" xfId="0" applyFont="1" applyFill="1" applyBorder="1" applyAlignment="1">
      <alignment horizontal="center" vertical="center" wrapText="1"/>
    </xf>
    <xf numFmtId="165" fontId="25" fillId="0" borderId="0" xfId="35" applyFont="1" applyFill="1" applyBorder="1" applyAlignment="1">
      <alignment horizontal="left" wrapText="1"/>
      <protection/>
    </xf>
    <xf numFmtId="165" fontId="23" fillId="34" borderId="18" xfId="82" applyFont="1" applyFill="1" applyBorder="1" applyAlignment="1">
      <alignment horizontal="center"/>
      <protection/>
    </xf>
    <xf numFmtId="165" fontId="23" fillId="34" borderId="39" xfId="82" applyFont="1" applyFill="1" applyBorder="1" applyAlignment="1">
      <alignment horizontal="center"/>
      <protection/>
    </xf>
    <xf numFmtId="165" fontId="23" fillId="34" borderId="103" xfId="82" applyFont="1" applyFill="1" applyBorder="1" applyAlignment="1">
      <alignment horizontal="center"/>
      <protection/>
    </xf>
    <xf numFmtId="165" fontId="30" fillId="34" borderId="55" xfId="82" applyFont="1" applyFill="1" applyBorder="1" applyAlignment="1">
      <alignment horizontal="center" vertical="center" wrapText="1"/>
      <protection/>
    </xf>
    <xf numFmtId="165" fontId="30" fillId="34" borderId="104" xfId="82" applyFont="1" applyFill="1" applyBorder="1" applyAlignment="1">
      <alignment horizontal="center" vertical="center" wrapText="1"/>
      <protection/>
    </xf>
    <xf numFmtId="165" fontId="30" fillId="34" borderId="38" xfId="82" applyFont="1" applyFill="1" applyBorder="1" applyAlignment="1">
      <alignment horizontal="center" vertical="center" wrapText="1"/>
      <protection/>
    </xf>
    <xf numFmtId="165" fontId="29" fillId="34" borderId="16" xfId="82" applyFont="1" applyFill="1" applyBorder="1" applyAlignment="1">
      <alignment horizontal="center" vertical="center" wrapText="1"/>
      <protection/>
    </xf>
    <xf numFmtId="165" fontId="29" fillId="34" borderId="15" xfId="82" applyFont="1" applyFill="1" applyBorder="1" applyAlignment="1">
      <alignment horizontal="center" vertical="center" wrapText="1"/>
      <protection/>
    </xf>
    <xf numFmtId="165" fontId="47" fillId="41" borderId="105" xfId="82" applyFont="1" applyFill="1" applyBorder="1" applyAlignment="1">
      <alignment horizontal="center" vertical="center" wrapText="1"/>
      <protection/>
    </xf>
    <xf numFmtId="165" fontId="47" fillId="41" borderId="106" xfId="82" applyFont="1" applyFill="1" applyBorder="1" applyAlignment="1">
      <alignment horizontal="center" vertical="center" wrapText="1"/>
      <protection/>
    </xf>
    <xf numFmtId="165" fontId="47" fillId="41" borderId="107" xfId="82" applyFont="1" applyFill="1" applyBorder="1" applyAlignment="1">
      <alignment horizontal="center" vertical="center" wrapText="1"/>
      <protection/>
    </xf>
    <xf numFmtId="165" fontId="58" fillId="41" borderId="32" xfId="82" applyFont="1" applyFill="1" applyBorder="1" applyAlignment="1">
      <alignment horizontal="center" vertical="center" wrapText="1"/>
      <protection/>
    </xf>
    <xf numFmtId="165" fontId="58" fillId="41" borderId="58" xfId="82" applyFont="1" applyFill="1" applyBorder="1" applyAlignment="1">
      <alignment horizontal="center" vertical="center" wrapText="1"/>
      <protection/>
    </xf>
    <xf numFmtId="165" fontId="58" fillId="41" borderId="35" xfId="82" applyFont="1" applyFill="1" applyBorder="1" applyAlignment="1">
      <alignment horizontal="center" vertical="center" wrapText="1"/>
      <protection/>
    </xf>
    <xf numFmtId="165" fontId="47" fillId="39" borderId="108" xfId="82" applyFont="1" applyFill="1" applyBorder="1" applyAlignment="1">
      <alignment horizontal="center" vertical="center" wrapText="1"/>
      <protection/>
    </xf>
    <xf numFmtId="165" fontId="47" fillId="39" borderId="101" xfId="82" applyFont="1" applyFill="1" applyBorder="1" applyAlignment="1">
      <alignment horizontal="center" vertical="center" wrapText="1"/>
      <protection/>
    </xf>
    <xf numFmtId="165" fontId="47" fillId="39" borderId="109" xfId="82" applyFont="1" applyFill="1" applyBorder="1" applyAlignment="1">
      <alignment horizontal="center" vertical="center" wrapText="1"/>
      <protection/>
    </xf>
    <xf numFmtId="165" fontId="47" fillId="39" borderId="32" xfId="82" applyFont="1" applyFill="1" applyBorder="1" applyAlignment="1">
      <alignment horizontal="center" vertical="center" wrapText="1"/>
      <protection/>
    </xf>
    <xf numFmtId="165" fontId="47" fillId="44" borderId="75" xfId="82" applyFont="1" applyFill="1" applyBorder="1" applyAlignment="1">
      <alignment horizontal="center" vertical="center" wrapText="1"/>
      <protection/>
    </xf>
    <xf numFmtId="165" fontId="47" fillId="44" borderId="72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59" fillId="41" borderId="18" xfId="82" applyFont="1" applyFill="1" applyBorder="1" applyAlignment="1">
      <alignment horizontal="center" vertical="center"/>
      <protection/>
    </xf>
    <xf numFmtId="165" fontId="59" fillId="41" borderId="39" xfId="82" applyFont="1" applyFill="1" applyBorder="1" applyAlignment="1">
      <alignment horizontal="center" vertical="center"/>
      <protection/>
    </xf>
    <xf numFmtId="165" fontId="59" fillId="41" borderId="103" xfId="82" applyFont="1" applyFill="1" applyBorder="1" applyAlignment="1">
      <alignment horizontal="center" vertical="center"/>
      <protection/>
    </xf>
    <xf numFmtId="165" fontId="47" fillId="38" borderId="109" xfId="82" applyFont="1" applyFill="1" applyBorder="1" applyAlignment="1">
      <alignment horizontal="center" vertical="center" wrapText="1"/>
      <protection/>
    </xf>
    <xf numFmtId="165" fontId="47" fillId="38" borderId="32" xfId="82" applyFont="1" applyFill="1" applyBorder="1" applyAlignment="1">
      <alignment horizontal="center" vertical="center" wrapText="1"/>
      <protection/>
    </xf>
    <xf numFmtId="165" fontId="47" fillId="43" borderId="100" xfId="82" applyFont="1" applyFill="1" applyBorder="1" applyAlignment="1">
      <alignment horizontal="center" vertical="center" wrapText="1"/>
      <protection/>
    </xf>
    <xf numFmtId="165" fontId="47" fillId="43" borderId="59" xfId="82" applyFont="1" applyFill="1" applyBorder="1" applyAlignment="1">
      <alignment horizontal="center" vertical="center" wrapText="1"/>
      <protection/>
    </xf>
    <xf numFmtId="165" fontId="47" fillId="43" borderId="101" xfId="82" applyFont="1" applyFill="1" applyBorder="1" applyAlignment="1">
      <alignment horizontal="center" vertical="center" wrapText="1"/>
      <protection/>
    </xf>
    <xf numFmtId="165" fontId="47" fillId="43" borderId="31" xfId="82" applyFont="1" applyFill="1" applyBorder="1" applyAlignment="1">
      <alignment horizontal="center" vertical="center" wrapText="1"/>
      <protection/>
    </xf>
    <xf numFmtId="165" fontId="47" fillId="43" borderId="110" xfId="82" applyFont="1" applyFill="1" applyBorder="1" applyAlignment="1">
      <alignment horizontal="center" vertical="center" wrapText="1"/>
      <protection/>
    </xf>
    <xf numFmtId="165" fontId="47" fillId="43" borderId="38" xfId="82" applyFont="1" applyFill="1" applyBorder="1" applyAlignment="1">
      <alignment horizontal="center" vertical="center" wrapText="1"/>
      <protection/>
    </xf>
    <xf numFmtId="165" fontId="59" fillId="41" borderId="55" xfId="82" applyFont="1" applyFill="1" applyBorder="1" applyAlignment="1">
      <alignment horizontal="center" vertical="center" wrapText="1"/>
      <protection/>
    </xf>
    <xf numFmtId="165" fontId="59" fillId="41" borderId="104" xfId="82" applyFont="1" applyFill="1" applyBorder="1" applyAlignment="1">
      <alignment horizontal="center" vertical="center" wrapText="1"/>
      <protection/>
    </xf>
    <xf numFmtId="165" fontId="59" fillId="41" borderId="38" xfId="82" applyFont="1" applyFill="1" applyBorder="1" applyAlignment="1">
      <alignment horizontal="center" vertical="center" wrapText="1"/>
      <protection/>
    </xf>
    <xf numFmtId="165" fontId="47" fillId="41" borderId="88" xfId="82" applyFont="1" applyFill="1" applyBorder="1" applyAlignment="1">
      <alignment horizontal="center" vertical="center" wrapText="1"/>
      <protection/>
    </xf>
    <xf numFmtId="165" fontId="47" fillId="41" borderId="60" xfId="82" applyFont="1" applyFill="1" applyBorder="1" applyAlignment="1">
      <alignment horizontal="center" vertical="center" wrapText="1"/>
      <protection/>
    </xf>
    <xf numFmtId="165" fontId="47" fillId="41" borderId="111" xfId="82" applyFont="1" applyFill="1" applyBorder="1" applyAlignment="1">
      <alignment horizontal="center" vertical="center" wrapText="1"/>
      <protection/>
    </xf>
    <xf numFmtId="165" fontId="47" fillId="41" borderId="68" xfId="82" applyFont="1" applyFill="1" applyBorder="1" applyAlignment="1">
      <alignment horizontal="center" vertical="center" wrapText="1"/>
      <protection/>
    </xf>
    <xf numFmtId="165" fontId="47" fillId="43" borderId="75" xfId="82" applyFont="1" applyFill="1" applyBorder="1" applyAlignment="1">
      <alignment horizontal="center" vertical="center" wrapText="1"/>
      <protection/>
    </xf>
    <xf numFmtId="165" fontId="47" fillId="39" borderId="100" xfId="82" applyFont="1" applyFill="1" applyBorder="1" applyAlignment="1">
      <alignment horizontal="center" vertical="center" wrapText="1"/>
      <protection/>
    </xf>
    <xf numFmtId="165" fontId="25" fillId="0" borderId="0" xfId="35" applyFont="1" applyFill="1" applyBorder="1" applyAlignment="1">
      <alignment horizontal="left" vertical="center" wrapText="1"/>
      <protection/>
    </xf>
    <xf numFmtId="165" fontId="47" fillId="43" borderId="109" xfId="82" applyFont="1" applyFill="1" applyBorder="1" applyAlignment="1">
      <alignment horizontal="center" vertical="center" wrapText="1"/>
      <protection/>
    </xf>
    <xf numFmtId="165" fontId="47" fillId="43" borderId="32" xfId="82" applyFont="1" applyFill="1" applyBorder="1" applyAlignment="1">
      <alignment horizontal="center" vertical="center" wrapText="1"/>
      <protection/>
    </xf>
    <xf numFmtId="165" fontId="47" fillId="44" borderId="100" xfId="82" applyFont="1" applyFill="1" applyBorder="1" applyAlignment="1">
      <alignment horizontal="center" vertical="center" wrapText="1"/>
      <protection/>
    </xf>
    <xf numFmtId="165" fontId="47" fillId="44" borderId="101" xfId="82" applyFont="1" applyFill="1" applyBorder="1" applyAlignment="1">
      <alignment horizontal="center" vertical="center" wrapText="1"/>
      <protection/>
    </xf>
    <xf numFmtId="165" fontId="47" fillId="43" borderId="112" xfId="82" applyFont="1" applyFill="1" applyBorder="1" applyAlignment="1">
      <alignment horizontal="center" vertical="center" wrapText="1"/>
      <protection/>
    </xf>
    <xf numFmtId="165" fontId="47" fillId="43" borderId="15" xfId="82" applyFont="1" applyFill="1" applyBorder="1" applyAlignment="1">
      <alignment horizontal="center" vertical="center" wrapText="1"/>
      <protection/>
    </xf>
    <xf numFmtId="165" fontId="47" fillId="38" borderId="100" xfId="82" applyFont="1" applyFill="1" applyBorder="1" applyAlignment="1">
      <alignment horizontal="center" vertical="center" wrapText="1"/>
      <protection/>
    </xf>
    <xf numFmtId="165" fontId="47" fillId="38" borderId="101" xfId="82" applyFont="1" applyFill="1" applyBorder="1" applyAlignment="1">
      <alignment horizontal="center" vertical="center" wrapText="1"/>
      <protection/>
    </xf>
    <xf numFmtId="165" fontId="47" fillId="38" borderId="108" xfId="82" applyFont="1" applyFill="1" applyBorder="1" applyAlignment="1">
      <alignment horizontal="center" vertical="center" wrapText="1"/>
      <protection/>
    </xf>
    <xf numFmtId="165" fontId="47" fillId="38" borderId="75" xfId="82" applyFont="1" applyFill="1" applyBorder="1" applyAlignment="1">
      <alignment horizontal="center" vertical="center" wrapText="1"/>
      <protection/>
    </xf>
    <xf numFmtId="165" fontId="47" fillId="38" borderId="72" xfId="82" applyFont="1" applyFill="1" applyBorder="1" applyAlignment="1">
      <alignment horizontal="center" vertical="center" wrapText="1"/>
      <protection/>
    </xf>
    <xf numFmtId="2" fontId="74" fillId="45" borderId="0" xfId="82" applyNumberFormat="1" applyFont="1" applyFill="1" applyAlignment="1" quotePrefix="1">
      <alignment horizontal="center" vertical="center"/>
      <protection/>
    </xf>
    <xf numFmtId="165" fontId="75" fillId="46" borderId="0" xfId="82" applyFont="1" applyFill="1" applyAlignment="1">
      <alignment horizontal="left" vertical="center"/>
      <protection/>
    </xf>
    <xf numFmtId="165" fontId="35" fillId="0" borderId="0" xfId="82" applyFont="1" applyAlignment="1">
      <alignment horizontal="center" vertical="center"/>
      <protection/>
    </xf>
    <xf numFmtId="165" fontId="36" fillId="0" borderId="0" xfId="82" applyFont="1" applyAlignment="1">
      <alignment horizontal="center" vertical="center"/>
      <protection/>
    </xf>
    <xf numFmtId="165" fontId="20" fillId="0" borderId="0" xfId="82" applyFont="1" applyAlignment="1">
      <alignment horizontal="center"/>
      <protection/>
    </xf>
    <xf numFmtId="165" fontId="47" fillId="43" borderId="72" xfId="82" applyFont="1" applyFill="1" applyBorder="1" applyAlignment="1">
      <alignment horizontal="center" vertical="center" wrapText="1"/>
      <protection/>
    </xf>
    <xf numFmtId="165" fontId="47" fillId="43" borderId="90" xfId="82" applyFont="1" applyFill="1" applyBorder="1" applyAlignment="1">
      <alignment horizontal="center" vertical="center" wrapText="1"/>
      <protection/>
    </xf>
    <xf numFmtId="165" fontId="47" fillId="43" borderId="108" xfId="82" applyFont="1" applyFill="1" applyBorder="1" applyAlignment="1">
      <alignment horizontal="center" vertical="center" wrapText="1"/>
      <protection/>
    </xf>
    <xf numFmtId="165" fontId="34" fillId="0" borderId="0" xfId="82" applyFont="1" applyAlignment="1">
      <alignment horizontal="center" vertical="center"/>
      <protection/>
    </xf>
    <xf numFmtId="165" fontId="47" fillId="43" borderId="113" xfId="82" applyFont="1" applyFill="1" applyBorder="1" applyAlignment="1">
      <alignment horizontal="center" vertical="center" wrapText="1"/>
      <protection/>
    </xf>
    <xf numFmtId="165" fontId="47" fillId="43" borderId="55" xfId="82" applyFont="1" applyFill="1" applyBorder="1" applyAlignment="1">
      <alignment horizontal="center" vertical="center" wrapText="1"/>
      <protection/>
    </xf>
    <xf numFmtId="165" fontId="60" fillId="0" borderId="0" xfId="35" applyFont="1" applyFill="1" applyBorder="1" applyAlignment="1" quotePrefix="1">
      <alignment horizontal="left" vertical="center" wrapText="1"/>
      <protection/>
    </xf>
    <xf numFmtId="165" fontId="47" fillId="39" borderId="75" xfId="82" applyFont="1" applyFill="1" applyBorder="1" applyAlignment="1">
      <alignment horizontal="center" vertical="center" wrapText="1"/>
      <protection/>
    </xf>
    <xf numFmtId="165" fontId="47" fillId="39" borderId="72" xfId="82" applyFont="1" applyFill="1" applyBorder="1" applyAlignment="1">
      <alignment horizontal="center" vertical="center" wrapText="1"/>
      <protection/>
    </xf>
    <xf numFmtId="165" fontId="59" fillId="41" borderId="32" xfId="82" applyFont="1" applyFill="1" applyBorder="1" applyAlignment="1">
      <alignment horizontal="center" vertical="center" wrapText="1"/>
      <protection/>
    </xf>
    <xf numFmtId="165" fontId="59" fillId="41" borderId="58" xfId="82" applyFont="1" applyFill="1" applyBorder="1" applyAlignment="1">
      <alignment horizontal="center" vertical="center" wrapText="1"/>
      <protection/>
    </xf>
    <xf numFmtId="165" fontId="59" fillId="41" borderId="35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>
      <alignment horizontal="left" vertical="center" wrapText="1"/>
      <protection/>
    </xf>
    <xf numFmtId="165" fontId="47" fillId="44" borderId="108" xfId="82" applyFont="1" applyFill="1" applyBorder="1" applyAlignment="1">
      <alignment horizontal="center" vertical="center" wrapText="1"/>
      <protection/>
    </xf>
    <xf numFmtId="165" fontId="47" fillId="41" borderId="114" xfId="82" applyFont="1" applyFill="1" applyBorder="1" applyAlignment="1">
      <alignment horizontal="center" vertical="center" wrapText="1"/>
      <protection/>
    </xf>
    <xf numFmtId="165" fontId="47" fillId="41" borderId="115" xfId="82" applyFont="1" applyFill="1" applyBorder="1" applyAlignment="1">
      <alignment horizontal="center" vertical="center" wrapText="1"/>
      <protection/>
    </xf>
    <xf numFmtId="165" fontId="47" fillId="41" borderId="116" xfId="82" applyFont="1" applyFill="1" applyBorder="1" applyAlignment="1">
      <alignment horizontal="center" vertical="center" wrapText="1"/>
      <protection/>
    </xf>
    <xf numFmtId="165" fontId="47" fillId="43" borderId="117" xfId="82" applyFont="1" applyFill="1" applyBorder="1" applyAlignment="1">
      <alignment horizontal="center" vertical="center" wrapText="1"/>
      <protection/>
    </xf>
    <xf numFmtId="165" fontId="47" fillId="43" borderId="118" xfId="82" applyFont="1" applyFill="1" applyBorder="1" applyAlignment="1">
      <alignment horizontal="center" vertical="center" wrapText="1"/>
      <protection/>
    </xf>
    <xf numFmtId="165" fontId="22" fillId="42" borderId="0" xfId="35" applyFont="1" applyFill="1" applyBorder="1" applyAlignment="1">
      <alignment horizontal="left" vertical="center" wrapText="1"/>
      <protection/>
    </xf>
    <xf numFmtId="165" fontId="59" fillId="41" borderId="32" xfId="82" applyFont="1" applyFill="1" applyBorder="1" applyAlignment="1">
      <alignment horizontal="center" vertical="center"/>
      <protection/>
    </xf>
    <xf numFmtId="165" fontId="59" fillId="41" borderId="58" xfId="82" applyFont="1" applyFill="1" applyBorder="1" applyAlignment="1">
      <alignment horizontal="center" vertical="center"/>
      <protection/>
    </xf>
    <xf numFmtId="165" fontId="59" fillId="41" borderId="35" xfId="82" applyFont="1" applyFill="1" applyBorder="1" applyAlignment="1">
      <alignment horizontal="center" vertical="center"/>
      <protection/>
    </xf>
    <xf numFmtId="165" fontId="47" fillId="39" borderId="117" xfId="82" applyFont="1" applyFill="1" applyBorder="1" applyAlignment="1">
      <alignment horizontal="center" vertical="center" wrapText="1"/>
      <protection/>
    </xf>
    <xf numFmtId="165" fontId="47" fillId="39" borderId="118" xfId="82" applyFont="1" applyFill="1" applyBorder="1" applyAlignment="1">
      <alignment horizontal="center" vertical="center" wrapText="1"/>
      <protection/>
    </xf>
    <xf numFmtId="165" fontId="47" fillId="43" borderId="119" xfId="82" applyFont="1" applyFill="1" applyBorder="1" applyAlignment="1">
      <alignment horizontal="center" vertical="center" wrapText="1"/>
      <protection/>
    </xf>
    <xf numFmtId="165" fontId="47" fillId="43" borderId="120" xfId="82" applyFont="1" applyFill="1" applyBorder="1" applyAlignment="1">
      <alignment horizontal="center" vertical="center" wrapText="1"/>
      <protection/>
    </xf>
    <xf numFmtId="165" fontId="39" fillId="0" borderId="0" xfId="82" applyFont="1" applyAlignment="1">
      <alignment horizontal="center"/>
      <protection/>
    </xf>
    <xf numFmtId="165" fontId="47" fillId="40" borderId="101" xfId="82" applyFont="1" applyFill="1" applyBorder="1" applyAlignment="1">
      <alignment horizontal="center" vertical="center" wrapText="1"/>
      <protection/>
    </xf>
    <xf numFmtId="165" fontId="47" fillId="40" borderId="117" xfId="82" applyFont="1" applyFill="1" applyBorder="1" applyAlignment="1">
      <alignment horizontal="center" vertical="center" wrapText="1"/>
      <protection/>
    </xf>
    <xf numFmtId="165" fontId="47" fillId="40" borderId="118" xfId="82" applyFont="1" applyFill="1" applyBorder="1" applyAlignment="1">
      <alignment horizontal="center" vertical="center" wrapText="1"/>
      <protection/>
    </xf>
    <xf numFmtId="165" fontId="47" fillId="40" borderId="112" xfId="82" applyFont="1" applyFill="1" applyBorder="1" applyAlignment="1">
      <alignment horizontal="center" vertical="center" wrapText="1"/>
      <protection/>
    </xf>
    <xf numFmtId="165" fontId="47" fillId="40" borderId="15" xfId="82" applyFont="1" applyFill="1" applyBorder="1" applyAlignment="1">
      <alignment horizontal="center" vertical="center" wrapText="1"/>
      <protection/>
    </xf>
    <xf numFmtId="165" fontId="47" fillId="40" borderId="110" xfId="82" applyFont="1" applyFill="1" applyBorder="1" applyAlignment="1">
      <alignment horizontal="center" vertical="center" wrapText="1"/>
      <protection/>
    </xf>
    <xf numFmtId="165" fontId="47" fillId="40" borderId="38" xfId="82" applyFont="1" applyFill="1" applyBorder="1" applyAlignment="1">
      <alignment horizontal="center" vertical="center" wrapText="1"/>
      <protection/>
    </xf>
    <xf numFmtId="165" fontId="47" fillId="40" borderId="109" xfId="82" applyFont="1" applyFill="1" applyBorder="1" applyAlignment="1">
      <alignment horizontal="center" vertical="center" wrapText="1"/>
      <protection/>
    </xf>
    <xf numFmtId="165" fontId="47" fillId="40" borderId="90" xfId="82" applyFont="1" applyFill="1" applyBorder="1" applyAlignment="1">
      <alignment horizontal="center" vertical="center" wrapText="1"/>
      <protection/>
    </xf>
    <xf numFmtId="165" fontId="47" fillId="40" borderId="108" xfId="82" applyFont="1" applyFill="1" applyBorder="1" applyAlignment="1">
      <alignment horizontal="center" vertical="center" wrapText="1"/>
      <protection/>
    </xf>
    <xf numFmtId="165" fontId="47" fillId="40" borderId="119" xfId="82" applyFont="1" applyFill="1" applyBorder="1" applyAlignment="1">
      <alignment horizontal="center" vertical="center" wrapText="1"/>
      <protection/>
    </xf>
    <xf numFmtId="165" fontId="47" fillId="40" borderId="120" xfId="82" applyFont="1" applyFill="1" applyBorder="1" applyAlignment="1">
      <alignment horizontal="center" vertical="center" wrapText="1"/>
      <protection/>
    </xf>
    <xf numFmtId="165" fontId="47" fillId="40" borderId="31" xfId="82" applyFont="1" applyFill="1" applyBorder="1" applyAlignment="1">
      <alignment horizontal="center" vertical="center" wrapText="1"/>
      <protection/>
    </xf>
    <xf numFmtId="165" fontId="47" fillId="40" borderId="100" xfId="82" applyFont="1" applyFill="1" applyBorder="1" applyAlignment="1">
      <alignment horizontal="center" vertical="center" wrapText="1"/>
      <protection/>
    </xf>
    <xf numFmtId="165" fontId="47" fillId="40" borderId="59" xfId="82" applyFont="1" applyFill="1" applyBorder="1" applyAlignment="1">
      <alignment horizontal="center" vertical="center" wrapText="1"/>
      <protection/>
    </xf>
    <xf numFmtId="165" fontId="47" fillId="40" borderId="32" xfId="82" applyFont="1" applyFill="1" applyBorder="1" applyAlignment="1">
      <alignment horizontal="center" vertical="center" wrapText="1"/>
      <protection/>
    </xf>
    <xf numFmtId="165" fontId="47" fillId="40" borderId="75" xfId="82" applyFont="1" applyFill="1" applyBorder="1" applyAlignment="1">
      <alignment horizontal="center" vertical="center" wrapText="1"/>
      <protection/>
    </xf>
    <xf numFmtId="165" fontId="47" fillId="40" borderId="72" xfId="82" applyFont="1" applyFill="1" applyBorder="1" applyAlignment="1">
      <alignment horizontal="center" vertical="center" wrapText="1"/>
      <protection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RDA PERALES ROMEL……….880" xfId="33"/>
    <cellStyle name="BORDA PERALES ROMEL……….880 2" xfId="34"/>
    <cellStyle name="BORDA PERALES ROMEL……….880 3" xfId="35"/>
    <cellStyle name="Buena" xfId="36"/>
    <cellStyle name="Cálculo" xfId="37"/>
    <cellStyle name="Celda de comprobación" xfId="38"/>
    <cellStyle name="Celda vinculada" xfId="39"/>
    <cellStyle name="Comma0" xfId="40"/>
    <cellStyle name="Encabezado 4" xfId="41"/>
    <cellStyle name="Énfasis 1" xfId="42"/>
    <cellStyle name="Énfasis 2" xfId="43"/>
    <cellStyle name="Énfasis 3" xfId="44"/>
    <cellStyle name="Énfasis1" xfId="45"/>
    <cellStyle name="Énfasis1 - 20%" xfId="46"/>
    <cellStyle name="Énfasis1 - 40%" xfId="47"/>
    <cellStyle name="Énfasis1 - 60%" xfId="48"/>
    <cellStyle name="Énfasis2" xfId="49"/>
    <cellStyle name="Énfasis2 - 20%" xfId="50"/>
    <cellStyle name="Énfasis2 - 40%" xfId="51"/>
    <cellStyle name="Énfasis2 - 60%" xfId="52"/>
    <cellStyle name="Énfasis3" xfId="53"/>
    <cellStyle name="Énfasis3 - 20%" xfId="54"/>
    <cellStyle name="Énfasis3 - 40%" xfId="55"/>
    <cellStyle name="Énfasis3 - 60%" xfId="56"/>
    <cellStyle name="Énfasis4" xfId="57"/>
    <cellStyle name="Énfasis4 - 20%" xfId="58"/>
    <cellStyle name="Énfasis4 - 40%" xfId="59"/>
    <cellStyle name="Énfasis4 - 60%" xfId="60"/>
    <cellStyle name="Énfasis5" xfId="61"/>
    <cellStyle name="Énfasis5 - 20%" xfId="62"/>
    <cellStyle name="Énfasis5 - 40%" xfId="63"/>
    <cellStyle name="Énfasis5 - 60%" xfId="64"/>
    <cellStyle name="Énfasis6" xfId="65"/>
    <cellStyle name="Énfasis6 - 20%" xfId="66"/>
    <cellStyle name="Énfasis6 - 40%" xfId="67"/>
    <cellStyle name="Énfasis6 - 60%" xfId="68"/>
    <cellStyle name="Entrada" xfId="69"/>
    <cellStyle name="Euro" xfId="70"/>
    <cellStyle name="Hyperlink" xfId="71"/>
    <cellStyle name="Followed Hyperlink" xfId="72"/>
    <cellStyle name="Incorrecto" xfId="73"/>
    <cellStyle name="Comma" xfId="74"/>
    <cellStyle name="Comma [0]" xfId="75"/>
    <cellStyle name="Millares_Xl0000000" xfId="76"/>
    <cellStyle name="Currency" xfId="77"/>
    <cellStyle name="Currency [0]" xfId="78"/>
    <cellStyle name="Neutral" xfId="79"/>
    <cellStyle name="Normal 14" xfId="80"/>
    <cellStyle name="Normal 2" xfId="81"/>
    <cellStyle name="Normal 2 2" xfId="82"/>
    <cellStyle name="Normal 2 3" xfId="83"/>
    <cellStyle name="Normal_03 MARZO" xfId="84"/>
    <cellStyle name="Normal_03 MARZO 2" xfId="85"/>
    <cellStyle name="Normal_20. Carga y Producción Judicial" xfId="86"/>
    <cellStyle name="Normal_20. Carga y Producción Judicial_1" xfId="87"/>
    <cellStyle name="Normal_20. Carga y Producción Judicial_2" xfId="88"/>
    <cellStyle name="Normal_20. Carga y Producción Judicial_3" xfId="89"/>
    <cellStyle name="Notas" xfId="90"/>
    <cellStyle name="Porcentaje 2" xfId="91"/>
    <cellStyle name="Percent" xfId="92"/>
    <cellStyle name="Porcentual 2" xfId="93"/>
    <cellStyle name="Salida" xfId="94"/>
    <cellStyle name="Texto de advertencia" xfId="95"/>
    <cellStyle name="Texto explicativo" xfId="96"/>
    <cellStyle name="Título" xfId="97"/>
    <cellStyle name="Título 1" xfId="98"/>
    <cellStyle name="Título 2" xfId="99"/>
    <cellStyle name="Título 3" xfId="100"/>
    <cellStyle name="Título de hoja" xfId="101"/>
    <cellStyle name="Total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TOTAL EJECUCIÓN PRESUPUESTAL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2010-11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(Millones de Nuevos Soles)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1995"/>
          <c:w val="0.8997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Ejecución Pptal Fuentes.'!$D$80:$D$99</c:f>
              <c:strCache/>
            </c:strRef>
          </c:cat>
          <c:val>
            <c:numRef>
              <c:f>'3. Ejecución Pptal Fuentes.'!$E$80:$E$99</c:f>
              <c:numCache/>
            </c:numRef>
          </c:val>
        </c:ser>
        <c:overlap val="-38"/>
        <c:gapWidth val="30"/>
        <c:axId val="26461504"/>
        <c:axId val="36826945"/>
      </c:bar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6945"/>
        <c:crosses val="autoZero"/>
        <c:auto val="1"/>
        <c:lblOffset val="100"/>
        <c:tickLblSkip val="1"/>
        <c:noMultiLvlLbl val="0"/>
      </c:catAx>
      <c:valAx>
        <c:axId val="368269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6150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B0F0">
        <a:alpha val="25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 DE PAZ LETRADOS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ABRIL 2017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1675"/>
          <c:y val="-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1955"/>
          <c:w val="0.947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Boletín!$A$429:$A$438</c:f>
              <c:strCache/>
            </c:strRef>
          </c:cat>
          <c:val>
            <c:numRef>
              <c:f>Boletín!$B$429:$B$438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Boletín!$A$429:$A$438</c:f>
              <c:strCache/>
            </c:strRef>
          </c:cat>
          <c:val>
            <c:numRef>
              <c:f>Boletín!$M$429:$M$438</c:f>
              <c:numCache/>
            </c:numRef>
          </c:val>
        </c:ser>
        <c:overlap val="-25"/>
        <c:axId val="48611866"/>
        <c:axId val="34853611"/>
      </c:barChart>
      <c:catAx>
        <c:axId val="4861186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4853611"/>
        <c:crosses val="autoZero"/>
        <c:auto val="1"/>
        <c:lblOffset val="100"/>
        <c:tickLblSkip val="1"/>
        <c:noMultiLvlLbl val="0"/>
      </c:catAx>
      <c:valAx>
        <c:axId val="34853611"/>
        <c:scaling>
          <c:orientation val="minMax"/>
        </c:scaling>
        <c:axPos val="l"/>
        <c:delete val="1"/>
        <c:majorTickMark val="out"/>
        <c:minorTickMark val="none"/>
        <c:tickLblPos val="none"/>
        <c:crossAx val="48611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575"/>
          <c:y val="0.14775"/>
          <c:w val="0.3752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SALAS SUPERIORES MIXTAS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(EN TRÁMITE)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ABRIL 2017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35825"/>
          <c:w val="0.968"/>
          <c:h val="0.649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Boletín!$A$147:$A$149</c:f>
              <c:strCache/>
            </c:strRef>
          </c:cat>
          <c:val>
            <c:numRef>
              <c:f>Boletín!$B$147:$B$149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Boletín!$A$147:$A$149</c:f>
              <c:strCache/>
            </c:strRef>
          </c:cat>
          <c:val>
            <c:numRef>
              <c:f>Boletín!$M$147:$M$149</c:f>
              <c:numCache/>
            </c:numRef>
          </c:val>
        </c:ser>
        <c:overlap val="-25"/>
        <c:axId val="45247044"/>
        <c:axId val="4570213"/>
      </c:barChart>
      <c:catAx>
        <c:axId val="45247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570213"/>
        <c:crosses val="autoZero"/>
        <c:auto val="1"/>
        <c:lblOffset val="100"/>
        <c:tickLblSkip val="1"/>
        <c:noMultiLvlLbl val="0"/>
      </c:catAx>
      <c:valAx>
        <c:axId val="4570213"/>
        <c:scaling>
          <c:orientation val="minMax"/>
        </c:scaling>
        <c:axPos val="l"/>
        <c:delete val="1"/>
        <c:majorTickMark val="out"/>
        <c:minorTickMark val="none"/>
        <c:tickLblPos val="none"/>
        <c:crossAx val="45247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35"/>
          <c:y val="0.2225"/>
          <c:w val="0.512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SALA CIVIL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CARGA  PROCESAL - EXPEDIENTES RESUELTOS (EN TRÁMITE) 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Periodo : ENERO - ABRIL 2017</a:t>
            </a:r>
          </a:p>
        </c:rich>
      </c:tx>
      <c:layout>
        <c:manualLayout>
          <c:xMode val="factor"/>
          <c:yMode val="factor"/>
          <c:x val="-0.063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34275"/>
          <c:w val="0.95525"/>
          <c:h val="0.66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Boletín!$A$114</c:f>
              <c:strCache/>
            </c:strRef>
          </c:cat>
          <c:val>
            <c:numRef>
              <c:f>Boletín!$B$114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Boletín!$A$114</c:f>
              <c:strCache/>
            </c:strRef>
          </c:cat>
          <c:val>
            <c:numRef>
              <c:f>Boletín!$M$114</c:f>
              <c:numCache/>
            </c:numRef>
          </c:val>
        </c:ser>
        <c:overlap val="-25"/>
        <c:axId val="41131918"/>
        <c:axId val="34642943"/>
      </c:barChart>
      <c:catAx>
        <c:axId val="411319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4642943"/>
        <c:crosses val="autoZero"/>
        <c:auto val="1"/>
        <c:lblOffset val="100"/>
        <c:tickLblSkip val="1"/>
        <c:noMultiLvlLbl val="0"/>
      </c:catAx>
      <c:valAx>
        <c:axId val="34642943"/>
        <c:scaling>
          <c:orientation val="minMax"/>
        </c:scaling>
        <c:axPos val="l"/>
        <c:delete val="1"/>
        <c:majorTickMark val="out"/>
        <c:minorTickMark val="none"/>
        <c:tickLblPos val="none"/>
        <c:crossAx val="41131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275"/>
          <c:y val="0.21"/>
          <c:w val="0.512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SALA LABORAL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CARGA  PROCESAL - EXPEDIENTES RESUELTOS (EN TRÁMITE) 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Periodo : ENERO - ABRIL  2017</a:t>
            </a:r>
          </a:p>
        </c:rich>
      </c:tx>
      <c:layout>
        <c:manualLayout>
          <c:xMode val="factor"/>
          <c:yMode val="factor"/>
          <c:x val="-0.049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34375"/>
          <c:w val="0.96175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Boletín!$A$113</c:f>
              <c:strCache/>
            </c:strRef>
          </c:cat>
          <c:val>
            <c:numRef>
              <c:f>Boletín!$B$113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Boletín!$A$113</c:f>
              <c:strCache/>
            </c:strRef>
          </c:cat>
          <c:val>
            <c:numRef>
              <c:f>Boletín!$M$113</c:f>
              <c:numCache/>
            </c:numRef>
          </c:val>
        </c:ser>
        <c:overlap val="-25"/>
        <c:axId val="43351032"/>
        <c:axId val="54614969"/>
      </c:barChart>
      <c:catAx>
        <c:axId val="433510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4614969"/>
        <c:crosses val="autoZero"/>
        <c:auto val="1"/>
        <c:lblOffset val="100"/>
        <c:tickLblSkip val="1"/>
        <c:noMultiLvlLbl val="0"/>
      </c:catAx>
      <c:valAx>
        <c:axId val="54614969"/>
        <c:scaling>
          <c:orientation val="minMax"/>
        </c:scaling>
        <c:axPos val="l"/>
        <c:delete val="1"/>
        <c:majorTickMark val="out"/>
        <c:minorTickMark val="none"/>
        <c:tickLblPos val="none"/>
        <c:crossAx val="433510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45"/>
          <c:y val="0.21075"/>
          <c:w val="0.511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 DE PAZ LETRADOS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ABRIL 2017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1675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197"/>
          <c:w val="0.947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Boletín!$A$439:$A$446</c:f>
              <c:strCache/>
            </c:strRef>
          </c:cat>
          <c:val>
            <c:numRef>
              <c:f>Boletín!$B$439:$B$446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Boletín!$A$439:$A$446</c:f>
              <c:strCache/>
            </c:strRef>
          </c:cat>
          <c:val>
            <c:numRef>
              <c:f>Boletín!$M$439:$M$446</c:f>
              <c:numCache/>
            </c:numRef>
          </c:val>
        </c:ser>
        <c:overlap val="-25"/>
        <c:axId val="21772674"/>
        <c:axId val="61736339"/>
      </c:barChart>
      <c:catAx>
        <c:axId val="2177267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1736339"/>
        <c:crosses val="autoZero"/>
        <c:auto val="1"/>
        <c:lblOffset val="100"/>
        <c:tickLblSkip val="1"/>
        <c:noMultiLvlLbl val="0"/>
      </c:catAx>
      <c:valAx>
        <c:axId val="61736339"/>
        <c:scaling>
          <c:orientation val="minMax"/>
        </c:scaling>
        <c:axPos val="l"/>
        <c:delete val="1"/>
        <c:majorTickMark val="out"/>
        <c:minorTickMark val="none"/>
        <c:tickLblPos val="none"/>
        <c:crossAx val="21772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575"/>
          <c:y val="0.1475"/>
          <c:w val="0.375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 DE PAZ LETRADOS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ABRIL 2017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145"/>
          <c:y val="-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9675"/>
          <c:w val="0.947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Boletín!$A$447:$A$454</c:f>
              <c:strCache/>
            </c:strRef>
          </c:cat>
          <c:val>
            <c:numRef>
              <c:f>Boletín!$B$447:$B$454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Boletín!$A$447:$A$454</c:f>
              <c:strCache/>
            </c:strRef>
          </c:cat>
          <c:val>
            <c:numRef>
              <c:f>Boletín!$M$447:$M$454</c:f>
              <c:numCache/>
            </c:numRef>
          </c:val>
        </c:ser>
        <c:overlap val="-25"/>
        <c:axId val="18756140"/>
        <c:axId val="34587533"/>
      </c:barChart>
      <c:catAx>
        <c:axId val="1875614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4587533"/>
        <c:crosses val="autoZero"/>
        <c:auto val="1"/>
        <c:lblOffset val="100"/>
        <c:tickLblSkip val="1"/>
        <c:noMultiLvlLbl val="0"/>
      </c:catAx>
      <c:valAx>
        <c:axId val="34587533"/>
        <c:scaling>
          <c:orientation val="minMax"/>
        </c:scaling>
        <c:axPos val="l"/>
        <c:delete val="1"/>
        <c:majorTickMark val="out"/>
        <c:minorTickMark val="none"/>
        <c:tickLblPos val="none"/>
        <c:crossAx val="18756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55"/>
          <c:y val="0.15"/>
          <c:w val="0.374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 DE PAZ LETRADOS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ABRIL 2017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145"/>
          <c:y val="-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9675"/>
          <c:w val="0.9462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Boletín!$A$455:$A$459</c:f>
              <c:strCache/>
            </c:strRef>
          </c:cat>
          <c:val>
            <c:numRef>
              <c:f>Boletín!$B$455:$B$459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Boletín!$A$455:$A$459</c:f>
              <c:strCache/>
            </c:strRef>
          </c:cat>
          <c:val>
            <c:numRef>
              <c:f>Boletín!$M$455:$M$459</c:f>
              <c:numCache/>
            </c:numRef>
          </c:val>
        </c:ser>
        <c:overlap val="-25"/>
        <c:axId val="42852342"/>
        <c:axId val="50126759"/>
      </c:barChart>
      <c:catAx>
        <c:axId val="4285234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0126759"/>
        <c:crosses val="autoZero"/>
        <c:auto val="1"/>
        <c:lblOffset val="100"/>
        <c:tickLblSkip val="1"/>
        <c:noMultiLvlLbl val="0"/>
      </c:catAx>
      <c:valAx>
        <c:axId val="50126759"/>
        <c:scaling>
          <c:orientation val="minMax"/>
        </c:scaling>
        <c:axPos val="l"/>
        <c:delete val="1"/>
        <c:majorTickMark val="out"/>
        <c:minorTickMark val="none"/>
        <c:tickLblPos val="none"/>
        <c:crossAx val="42852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55"/>
          <c:y val="0.15"/>
          <c:w val="0.374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DE INVESTIGACIÓN PREPARATORIA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ABRIL 2017</a:t>
            </a:r>
          </a:p>
        </c:rich>
      </c:tx>
      <c:layout>
        <c:manualLayout>
          <c:xMode val="factor"/>
          <c:yMode val="factor"/>
          <c:x val="-0.000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24325"/>
          <c:w val="0.98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ncpp!$A$163:$A$179</c:f>
              <c:strCache/>
            </c:strRef>
          </c:cat>
          <c:val>
            <c:numRef>
              <c:f>ncpp!$B$163:$B$179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ncpp!$A$163:$A$179</c:f>
              <c:strCache/>
            </c:strRef>
          </c:cat>
          <c:val>
            <c:numRef>
              <c:f>ncpp!$M$163:$M$179</c:f>
              <c:numCache/>
            </c:numRef>
          </c:val>
        </c:ser>
        <c:overlap val="-25"/>
        <c:axId val="48487648"/>
        <c:axId val="33735649"/>
      </c:barChart>
      <c:catAx>
        <c:axId val="48487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3735649"/>
        <c:crosses val="autoZero"/>
        <c:auto val="1"/>
        <c:lblOffset val="100"/>
        <c:tickLblSkip val="1"/>
        <c:noMultiLvlLbl val="0"/>
      </c:catAx>
      <c:valAx>
        <c:axId val="33735649"/>
        <c:scaling>
          <c:orientation val="minMax"/>
        </c:scaling>
        <c:axPos val="l"/>
        <c:delete val="1"/>
        <c:majorTickMark val="out"/>
        <c:minorTickMark val="none"/>
        <c:tickLblPos val="none"/>
        <c:crossAx val="48487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75"/>
          <c:y val="0.20125"/>
          <c:w val="0.45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COLEGIADOS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ABRIL 2017</a:t>
            </a:r>
          </a:p>
        </c:rich>
      </c:tx>
      <c:layout>
        <c:manualLayout>
          <c:xMode val="factor"/>
          <c:yMode val="factor"/>
          <c:x val="0.01725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3755"/>
          <c:w val="0.92"/>
          <c:h val="0.640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ncpp!$A$241:$A$243</c:f>
              <c:strCache/>
            </c:strRef>
          </c:cat>
          <c:val>
            <c:numRef>
              <c:f>ncpp!$B$241:$B$243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ncpp!$A$241:$A$243</c:f>
              <c:strCache/>
            </c:strRef>
          </c:cat>
          <c:val>
            <c:numRef>
              <c:f>ncpp!$M$241:$M$243</c:f>
              <c:numCache/>
            </c:numRef>
          </c:val>
        </c:ser>
        <c:overlap val="-25"/>
        <c:axId val="35185386"/>
        <c:axId val="48233019"/>
      </c:bar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8233019"/>
        <c:crosses val="autoZero"/>
        <c:auto val="1"/>
        <c:lblOffset val="100"/>
        <c:tickLblSkip val="1"/>
        <c:noMultiLvlLbl val="0"/>
      </c:catAx>
      <c:valAx>
        <c:axId val="48233019"/>
        <c:scaling>
          <c:orientation val="minMax"/>
        </c:scaling>
        <c:axPos val="l"/>
        <c:delete val="1"/>
        <c:majorTickMark val="out"/>
        <c:minorTickMark val="none"/>
        <c:tickLblPos val="none"/>
        <c:crossAx val="35185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025"/>
          <c:y val="0.254"/>
          <c:w val="0.561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MARZO 2017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61325"/>
          <c:w val="0.96825"/>
          <c:h val="0.396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ncpp!$A$274:$A$280</c:f>
              <c:strCache/>
            </c:strRef>
          </c:cat>
          <c:val>
            <c:numRef>
              <c:f>ncpp!$B$274:$B$280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ncpp!$A$274:$A$280</c:f>
              <c:strCache/>
            </c:strRef>
          </c:cat>
          <c:val>
            <c:numRef>
              <c:f>ncpp!$M$274:$M$280</c:f>
              <c:numCache/>
            </c:numRef>
          </c:val>
        </c:ser>
        <c:overlap val="-25"/>
        <c:axId val="31443988"/>
        <c:axId val="14560437"/>
      </c:barChart>
      <c:catAx>
        <c:axId val="3144398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4560437"/>
        <c:crosses val="autoZero"/>
        <c:auto val="1"/>
        <c:lblOffset val="100"/>
        <c:tickLblSkip val="1"/>
        <c:noMultiLvlLbl val="0"/>
      </c:catAx>
      <c:valAx>
        <c:axId val="14560437"/>
        <c:scaling>
          <c:orientation val="minMax"/>
        </c:scaling>
        <c:axPos val="l"/>
        <c:delete val="1"/>
        <c:majorTickMark val="out"/>
        <c:minorTickMark val="none"/>
        <c:tickLblPos val="none"/>
        <c:crossAx val="31443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7"/>
          <c:y val="0.25625"/>
          <c:w val="0.472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PODER JUDICIAL: PROGRAMA ANUAL DE ADQUISICIONES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Enero-Octubre 2011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(Millones de Nuevos Soles)</a:t>
            </a:r>
          </a:p>
        </c:rich>
      </c:tx>
      <c:layout>
        <c:manualLayout>
          <c:xMode val="factor"/>
          <c:yMode val="factor"/>
          <c:x val="0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204"/>
          <c:w val="0.97525"/>
          <c:h val="0.8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'13. Logística - Procesos'!$E$84</c:f>
              <c:strCache>
                <c:ptCount val="1"/>
                <c:pt idx="0">
                  <c:v>Programa Anual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Logística - Procesos'!$C$85:$C$86</c:f>
              <c:strCache/>
            </c:strRef>
          </c:cat>
          <c:val>
            <c:numRef>
              <c:f>'13. Logística - Procesos'!$E$85:$E$86</c:f>
              <c:numCache/>
            </c:numRef>
          </c:val>
        </c:ser>
        <c:ser>
          <c:idx val="2"/>
          <c:order val="1"/>
          <c:tx>
            <c:strRef>
              <c:f>'13. Logística - Procesos'!$F$84</c:f>
              <c:strCache>
                <c:ptCount val="1"/>
                <c:pt idx="0">
                  <c:v>Ejecución Ene-Ago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Logística - Procesos'!$C$85:$C$86</c:f>
              <c:strCache/>
            </c:strRef>
          </c:cat>
          <c:val>
            <c:numRef>
              <c:f>'13. Logística - Procesos'!$F$85:$F$86</c:f>
              <c:numCache/>
            </c:numRef>
          </c:val>
        </c:ser>
        <c:axId val="63007050"/>
        <c:axId val="30192539"/>
      </c:barChart>
      <c:catAx>
        <c:axId val="630070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92539"/>
        <c:crosses val="autoZero"/>
        <c:auto val="1"/>
        <c:lblOffset val="100"/>
        <c:tickLblSkip val="1"/>
        <c:noMultiLvlLbl val="0"/>
      </c:catAx>
      <c:valAx>
        <c:axId val="30192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07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62975"/>
          <c:y val="0.329"/>
          <c:w val="0.23725"/>
          <c:h val="0.10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B0F0">
        <a:alpha val="25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SALA PENAL DE APELACIÓN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CARGA  PROCESAL - EXPEDIENTES RESUELTOS - (EN TRÁMITE)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ABRIL 2017
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29075"/>
          <c:w val="0.9545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ncpp!$A$129:$A$130</c:f>
              <c:strCache/>
            </c:strRef>
          </c:cat>
          <c:val>
            <c:numRef>
              <c:f>ncpp!$B$129:$B$130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ncpp!$A$129:$A$130</c:f>
              <c:strCache/>
            </c:strRef>
          </c:cat>
          <c:val>
            <c:numRef>
              <c:f>ncpp!$M$129:$M$130</c:f>
              <c:numCache/>
            </c:numRef>
          </c:val>
        </c:ser>
        <c:overlap val="-25"/>
        <c:axId val="63935070"/>
        <c:axId val="38544719"/>
      </c:barChart>
      <c:catAx>
        <c:axId val="6393507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544719"/>
        <c:crosses val="autoZero"/>
        <c:auto val="1"/>
        <c:lblOffset val="100"/>
        <c:tickLblSkip val="1"/>
        <c:noMultiLvlLbl val="0"/>
      </c:catAx>
      <c:valAx>
        <c:axId val="38544719"/>
        <c:scaling>
          <c:orientation val="minMax"/>
        </c:scaling>
        <c:axPos val="l"/>
        <c:delete val="1"/>
        <c:majorTickMark val="out"/>
        <c:minorTickMark val="none"/>
        <c:tickLblPos val="none"/>
        <c:crossAx val="63935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25"/>
          <c:y val="0.196"/>
          <c:w val="0.771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SALA PENAL DE APELACIÓN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CUADERNOS: INGRESADOS - RESUELTOS 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ABRIL 2017
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1"/>
          <c:w val="0.9572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INGRESADOS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ncpp!$A$129:$A$130</c:f>
              <c:strCache/>
            </c:strRef>
          </c:cat>
          <c:val>
            <c:numRef>
              <c:f>ncpp!$V$129:$V$130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ncpp!$A$129:$A$130</c:f>
              <c:strCache/>
            </c:strRef>
          </c:cat>
          <c:val>
            <c:numRef>
              <c:f>ncpp!$W$129:$W$130</c:f>
              <c:numCache/>
            </c:numRef>
          </c:val>
        </c:ser>
        <c:overlap val="-25"/>
        <c:axId val="11358152"/>
        <c:axId val="35114505"/>
      </c:barChart>
      <c:catAx>
        <c:axId val="1135815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114505"/>
        <c:crosses val="autoZero"/>
        <c:auto val="1"/>
        <c:lblOffset val="100"/>
        <c:tickLblSkip val="1"/>
        <c:noMultiLvlLbl val="0"/>
      </c:catAx>
      <c:valAx>
        <c:axId val="35114505"/>
        <c:scaling>
          <c:orientation val="minMax"/>
        </c:scaling>
        <c:axPos val="l"/>
        <c:delete val="1"/>
        <c:majorTickMark val="out"/>
        <c:minorTickMark val="none"/>
        <c:tickLblPos val="none"/>
        <c:crossAx val="11358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575"/>
          <c:y val="0.2345"/>
          <c:w val="0.7727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DE INVESTIGACIÓN PREPARATORIA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CUADERNOS: INGRESADOS - 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ABRIL  2017</a:t>
            </a:r>
          </a:p>
        </c:rich>
      </c:tx>
      <c:layout>
        <c:manualLayout>
          <c:xMode val="factor"/>
          <c:yMode val="factor"/>
          <c:x val="-0.045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21425"/>
          <c:w val="0.9772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INGRESADOS</c:v>
          </c:tx>
          <c:spPr>
            <a:solidFill>
              <a:srgbClr val="8EB4E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ncpp!$A$163:$A$179</c:f>
              <c:strCache/>
            </c:strRef>
          </c:cat>
          <c:val>
            <c:numRef>
              <c:f>ncpp!$V$163:$V$179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E6B9B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ncpp!$A$163:$A$179</c:f>
              <c:strCache/>
            </c:strRef>
          </c:cat>
          <c:val>
            <c:numRef>
              <c:f>ncpp!$W$163:$W$179</c:f>
              <c:numCache/>
            </c:numRef>
          </c:val>
        </c:ser>
        <c:overlap val="-25"/>
        <c:axId val="47595090"/>
        <c:axId val="25702627"/>
      </c:barChart>
      <c:catAx>
        <c:axId val="47595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5702627"/>
        <c:crosses val="autoZero"/>
        <c:auto val="1"/>
        <c:lblOffset val="100"/>
        <c:tickLblSkip val="1"/>
        <c:noMultiLvlLbl val="0"/>
      </c:catAx>
      <c:valAx>
        <c:axId val="25702627"/>
        <c:scaling>
          <c:orientation val="minMax"/>
        </c:scaling>
        <c:axPos val="l"/>
        <c:delete val="1"/>
        <c:majorTickMark val="out"/>
        <c:minorTickMark val="none"/>
        <c:tickLblPos val="none"/>
        <c:crossAx val="47595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7"/>
          <c:y val="0.251"/>
          <c:w val="0.455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COLEGIADOS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CUADERNOS: INGRESADOS -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ABRIL 2017</a:t>
            </a:r>
          </a:p>
        </c:rich>
      </c:tx>
      <c:layout>
        <c:manualLayout>
          <c:xMode val="factor"/>
          <c:yMode val="factor"/>
          <c:x val="-0.04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374"/>
          <c:w val="0.9215"/>
          <c:h val="0.6422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ncpp!$A$241:$A$243</c:f>
              <c:strCache/>
            </c:strRef>
          </c:cat>
          <c:val>
            <c:numRef>
              <c:f>ncpp!$V$241:$V$243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ncpp!$A$241:$A$243</c:f>
              <c:strCache/>
            </c:strRef>
          </c:cat>
          <c:val>
            <c:numRef>
              <c:f>ncpp!$W$241:$W$243</c:f>
              <c:numCache/>
            </c:numRef>
          </c:val>
        </c:ser>
        <c:overlap val="-25"/>
        <c:axId val="29997052"/>
        <c:axId val="1538013"/>
      </c:barChart>
      <c:catAx>
        <c:axId val="29997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538013"/>
        <c:crosses val="autoZero"/>
        <c:auto val="1"/>
        <c:lblOffset val="100"/>
        <c:tickLblSkip val="1"/>
        <c:noMultiLvlLbl val="0"/>
      </c:catAx>
      <c:valAx>
        <c:axId val="1538013"/>
        <c:scaling>
          <c:orientation val="minMax"/>
        </c:scaling>
        <c:axPos val="l"/>
        <c:delete val="1"/>
        <c:majorTickMark val="out"/>
        <c:minorTickMark val="none"/>
        <c:tickLblPos val="none"/>
        <c:crossAx val="29997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15"/>
          <c:y val="0.25525"/>
          <c:w val="0.5592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CUADERNO: INGRESADOS -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MARZO 2017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83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3475"/>
          <c:w val="0.9552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ncpp!$A$274:$A$280</c:f>
              <c:strCache/>
            </c:strRef>
          </c:cat>
          <c:val>
            <c:numRef>
              <c:f>ncpp!$V$274:$V$280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ncpp!$A$274:$A$280</c:f>
              <c:strCache/>
            </c:strRef>
          </c:cat>
          <c:val>
            <c:numRef>
              <c:f>ncpp!$W$274:$W$280</c:f>
              <c:numCache/>
            </c:numRef>
          </c:val>
        </c:ser>
        <c:overlap val="-25"/>
        <c:axId val="13842118"/>
        <c:axId val="57470199"/>
      </c:barChart>
      <c:catAx>
        <c:axId val="1384211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7470199"/>
        <c:crosses val="autoZero"/>
        <c:auto val="1"/>
        <c:lblOffset val="100"/>
        <c:tickLblSkip val="1"/>
        <c:noMultiLvlLbl val="0"/>
      </c:catAx>
      <c:valAx>
        <c:axId val="57470199"/>
        <c:scaling>
          <c:orientation val="minMax"/>
        </c:scaling>
        <c:axPos val="l"/>
        <c:delete val="1"/>
        <c:majorTickMark val="out"/>
        <c:minorTickMark val="none"/>
        <c:tickLblPos val="none"/>
        <c:crossAx val="13842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675"/>
          <c:y val="0.343"/>
          <c:w val="0.374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MARZO 2017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371"/>
          <c:w val="0.9677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ncpp!$A$281:$A$287</c:f>
              <c:strCache/>
            </c:strRef>
          </c:cat>
          <c:val>
            <c:numRef>
              <c:f>ncpp!$B$281:$B$287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ncpp!$A$281:$A$287</c:f>
              <c:strCache/>
            </c:strRef>
          </c:cat>
          <c:val>
            <c:numRef>
              <c:f>ncpp!$M$281:$M$287</c:f>
              <c:numCache/>
            </c:numRef>
          </c:val>
        </c:ser>
        <c:overlap val="-25"/>
        <c:axId val="47469744"/>
        <c:axId val="24574513"/>
      </c:barChart>
      <c:catAx>
        <c:axId val="4746974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4574513"/>
        <c:crosses val="autoZero"/>
        <c:auto val="1"/>
        <c:lblOffset val="100"/>
        <c:tickLblSkip val="1"/>
        <c:noMultiLvlLbl val="0"/>
      </c:catAx>
      <c:valAx>
        <c:axId val="24574513"/>
        <c:scaling>
          <c:orientation val="minMax"/>
        </c:scaling>
        <c:axPos val="l"/>
        <c:delete val="1"/>
        <c:majorTickMark val="out"/>
        <c:minorTickMark val="none"/>
        <c:tickLblPos val="none"/>
        <c:crossAx val="47469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675"/>
          <c:y val="0.26"/>
          <c:w val="0.4712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CUADERNO: INGRESADOS -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MARZO 2017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82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3495"/>
          <c:w val="0.955"/>
          <c:h val="0.639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ncpp!$A$281:$A$287</c:f>
              <c:strCache/>
            </c:strRef>
          </c:cat>
          <c:val>
            <c:numRef>
              <c:f>ncpp!$V$281:$V$287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ncpp!$A$281:$A$287</c:f>
              <c:strCache/>
            </c:strRef>
          </c:cat>
          <c:val>
            <c:numRef>
              <c:f>ncpp!$W$281:$W$287</c:f>
              <c:numCache/>
            </c:numRef>
          </c:val>
        </c:ser>
        <c:overlap val="-25"/>
        <c:axId val="19844026"/>
        <c:axId val="44378507"/>
      </c:barChart>
      <c:catAx>
        <c:axId val="1984402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4378507"/>
        <c:crosses val="autoZero"/>
        <c:auto val="1"/>
        <c:lblOffset val="100"/>
        <c:tickLblSkip val="1"/>
        <c:noMultiLvlLbl val="0"/>
      </c:catAx>
      <c:valAx>
        <c:axId val="44378507"/>
        <c:scaling>
          <c:orientation val="minMax"/>
        </c:scaling>
        <c:axPos val="l"/>
        <c:delete val="1"/>
        <c:majorTickMark val="out"/>
        <c:minorTickMark val="none"/>
        <c:tickLblPos val="none"/>
        <c:crossAx val="19844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625"/>
          <c:y val="0.2375"/>
          <c:w val="0.376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PRODUCCIÓN JUDICIAL POR DISTRITO JUDICIAL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ENERO--OCTUBRE 2011</a:t>
            </a:r>
          </a:p>
        </c:rich>
      </c:tx>
      <c:layout>
        <c:manualLayout>
          <c:xMode val="factor"/>
          <c:yMode val="factor"/>
          <c:x val="-0.012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9125"/>
          <c:w val="0.99525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 Carga y Producción Judi (e)'!$C$79:$C$109</c:f>
              <c:strCache/>
            </c:strRef>
          </c:cat>
          <c:val>
            <c:numRef>
              <c:f>'20. Carga y Producción Judi (e)'!$E$79:$E$109</c:f>
              <c:numCache/>
            </c:numRef>
          </c:val>
        </c:ser>
        <c:gapWidth val="27"/>
        <c:axId val="3297396"/>
        <c:axId val="29676565"/>
      </c:barChart>
      <c:catAx>
        <c:axId val="32973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676565"/>
        <c:crosses val="autoZero"/>
        <c:auto val="1"/>
        <c:lblOffset val="100"/>
        <c:tickLblSkip val="1"/>
        <c:noMultiLvlLbl val="0"/>
      </c:catAx>
      <c:valAx>
        <c:axId val="2967656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3297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B0F0">
        <a:alpha val="25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SALAS SUPERIORES PENALES LIQUIDADORAS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(EN TRÁMITE)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ABRIL 2017</a:t>
            </a:r>
          </a:p>
        </c:rich>
      </c:tx>
      <c:layout>
        <c:manualLayout>
          <c:xMode val="factor"/>
          <c:yMode val="factor"/>
          <c:x val="-0.036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4155"/>
          <c:w val="0.9235"/>
          <c:h val="0.585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Boletín!$A$182:$A$183</c:f>
              <c:strCache/>
            </c:strRef>
          </c:cat>
          <c:val>
            <c:numRef>
              <c:f>Boletín!$B$182:$B$183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Boletín!$A$182:$A$183</c:f>
              <c:strCache/>
            </c:strRef>
          </c:cat>
          <c:val>
            <c:numRef>
              <c:f>Boletín!$M$182:$M$183</c:f>
              <c:numCache/>
            </c:numRef>
          </c:val>
        </c:ser>
        <c:overlap val="-25"/>
        <c:axId val="65762494"/>
        <c:axId val="54991535"/>
      </c:barChart>
      <c:catAx>
        <c:axId val="65762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991535"/>
        <c:crosses val="autoZero"/>
        <c:auto val="1"/>
        <c:lblOffset val="100"/>
        <c:tickLblSkip val="1"/>
        <c:noMultiLvlLbl val="0"/>
      </c:catAx>
      <c:valAx>
        <c:axId val="54991535"/>
        <c:scaling>
          <c:orientation val="minMax"/>
        </c:scaling>
        <c:axPos val="l"/>
        <c:delete val="1"/>
        <c:majorTickMark val="out"/>
        <c:minorTickMark val="none"/>
        <c:tickLblPos val="none"/>
        <c:crossAx val="65762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25"/>
          <c:y val="0.27675"/>
          <c:w val="0.647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ESPECIALIZADOS CIVILES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ABRIL 2017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2755"/>
          <c:w val="0.96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Boletín!$A$219:$A$228</c:f>
              <c:strCache/>
            </c:strRef>
          </c:cat>
          <c:val>
            <c:numRef>
              <c:f>Boletín!$B$219:$B$228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Boletín!$A$219:$A$228</c:f>
              <c:strCache/>
            </c:strRef>
          </c:cat>
          <c:val>
            <c:numRef>
              <c:f>Boletín!$M$219:$M$228</c:f>
              <c:numCache/>
            </c:numRef>
          </c:val>
        </c:ser>
        <c:overlap val="-25"/>
        <c:axId val="25161768"/>
        <c:axId val="25129321"/>
      </c:barChart>
      <c:catAx>
        <c:axId val="25161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5129321"/>
        <c:crosses val="autoZero"/>
        <c:auto val="1"/>
        <c:lblOffset val="100"/>
        <c:tickLblSkip val="1"/>
        <c:noMultiLvlLbl val="0"/>
      </c:catAx>
      <c:valAx>
        <c:axId val="25129321"/>
        <c:scaling>
          <c:orientation val="minMax"/>
        </c:scaling>
        <c:axPos val="l"/>
        <c:delete val="1"/>
        <c:majorTickMark val="out"/>
        <c:minorTickMark val="none"/>
        <c:tickLblPos val="none"/>
        <c:crossAx val="25161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725"/>
          <c:y val="0.198"/>
          <c:w val="0.456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ESPECIALIZADOS PENALES LIQUIDADORES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ABRIL 2017</a:t>
            </a:r>
          </a:p>
        </c:rich>
      </c:tx>
      <c:layout>
        <c:manualLayout>
          <c:xMode val="factor"/>
          <c:yMode val="factor"/>
          <c:x val="-0.022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2605"/>
          <c:w val="0.947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Boletín!$A$269:$A$276</c:f>
              <c:strCache/>
            </c:strRef>
          </c:cat>
          <c:val>
            <c:numRef>
              <c:f>Boletín!$B$269:$B$276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Boletín!$A$269:$A$276</c:f>
              <c:strCache/>
            </c:strRef>
          </c:cat>
          <c:val>
            <c:numRef>
              <c:f>Boletín!$M$269:$M$276</c:f>
              <c:numCache/>
            </c:numRef>
          </c:val>
        </c:ser>
        <c:overlap val="-25"/>
        <c:axId val="24837298"/>
        <c:axId val="22209091"/>
      </c:barChart>
      <c:catAx>
        <c:axId val="24837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2209091"/>
        <c:crosses val="autoZero"/>
        <c:auto val="1"/>
        <c:lblOffset val="100"/>
        <c:tickLblSkip val="1"/>
        <c:noMultiLvlLbl val="0"/>
      </c:catAx>
      <c:valAx>
        <c:axId val="22209091"/>
        <c:scaling>
          <c:orientation val="minMax"/>
        </c:scaling>
        <c:axPos val="l"/>
        <c:delete val="1"/>
        <c:majorTickMark val="out"/>
        <c:minorTickMark val="none"/>
        <c:tickLblPos val="none"/>
        <c:crossAx val="24837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815"/>
          <c:y val="0.18275"/>
          <c:w val="0.453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JUZGADOS ESPECIALIZADOS  DE TRABAJO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MARZO 2017</a:t>
            </a:r>
          </a:p>
        </c:rich>
      </c:tx>
      <c:layout>
        <c:manualLayout>
          <c:xMode val="factor"/>
          <c:yMode val="factor"/>
          <c:x val="0"/>
          <c:y val="-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3065"/>
          <c:w val="0.9022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Boletín!$A$321:$A$325</c:f>
              <c:strCache/>
            </c:strRef>
          </c:cat>
          <c:val>
            <c:numRef>
              <c:f>Boletín!$B$321:$B$325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Boletín!$A$321:$A$325</c:f>
              <c:strCache/>
            </c:strRef>
          </c:cat>
          <c:val>
            <c:numRef>
              <c:f>Boletín!$M$321:$M$325</c:f>
              <c:numCache/>
            </c:numRef>
          </c:val>
        </c:ser>
        <c:overlap val="-25"/>
        <c:axId val="65664092"/>
        <c:axId val="54105917"/>
      </c:barChart>
      <c:catAx>
        <c:axId val="65664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4105917"/>
        <c:crosses val="autoZero"/>
        <c:auto val="1"/>
        <c:lblOffset val="100"/>
        <c:tickLblSkip val="1"/>
        <c:noMultiLvlLbl val="0"/>
      </c:catAx>
      <c:valAx>
        <c:axId val="54105917"/>
        <c:scaling>
          <c:orientation val="minMax"/>
        </c:scaling>
        <c:axPos val="l"/>
        <c:delete val="1"/>
        <c:majorTickMark val="out"/>
        <c:minorTickMark val="none"/>
        <c:tickLblPos val="none"/>
        <c:crossAx val="65664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5"/>
          <c:y val="0.22525"/>
          <c:w val="0.5332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ESPECIALIZADOS DE FAMILIA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ABRIL 2017</a:t>
            </a:r>
          </a:p>
        </c:rich>
      </c:tx>
      <c:layout>
        <c:manualLayout>
          <c:xMode val="factor"/>
          <c:yMode val="factor"/>
          <c:x val="-0.0292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3185"/>
          <c:w val="0.916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Boletín!$A$357:$A$362</c:f>
              <c:strCache/>
            </c:strRef>
          </c:cat>
          <c:val>
            <c:numRef>
              <c:f>Boletín!$B$357:$B$362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Boletín!$A$357:$A$362</c:f>
              <c:strCache/>
            </c:strRef>
          </c:cat>
          <c:val>
            <c:numRef>
              <c:f>Boletín!$M$357:$M$362</c:f>
              <c:numCache/>
            </c:numRef>
          </c:val>
        </c:ser>
        <c:overlap val="-25"/>
        <c:axId val="17191206"/>
        <c:axId val="20503127"/>
      </c:barChart>
      <c:catAx>
        <c:axId val="171912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0503127"/>
        <c:crosses val="autoZero"/>
        <c:auto val="1"/>
        <c:lblOffset val="100"/>
        <c:tickLblSkip val="1"/>
        <c:noMultiLvlLbl val="0"/>
      </c:catAx>
      <c:valAx>
        <c:axId val="20503127"/>
        <c:scaling>
          <c:orientation val="minMax"/>
        </c:scaling>
        <c:axPos val="l"/>
        <c:delete val="1"/>
        <c:majorTickMark val="out"/>
        <c:minorTickMark val="none"/>
        <c:tickLblPos val="none"/>
        <c:crossAx val="17191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125"/>
          <c:y val="0.24275"/>
          <c:w val="0.558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JUZGADOS ESPECIALIZADOS MIXTOS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 ABRIL 2017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31375"/>
          <c:w val="0.93925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Boletín!$A$390:$A$396</c:f>
              <c:strCache/>
            </c:strRef>
          </c:cat>
          <c:val>
            <c:numRef>
              <c:f>Boletín!$B$390:$B$396</c:f>
              <c:numCache/>
            </c:numRef>
          </c:val>
        </c:ser>
        <c:ser>
          <c:idx val="1"/>
          <c:order val="1"/>
          <c:tx>
            <c:v>EXP. RESUELTO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Boletín!$A$390:$A$396</c:f>
              <c:strCache/>
            </c:strRef>
          </c:cat>
          <c:val>
            <c:numRef>
              <c:f>Boletín!$M$390:$M$396</c:f>
              <c:numCache/>
            </c:numRef>
          </c:val>
        </c:ser>
        <c:overlap val="-25"/>
        <c:axId val="50310416"/>
        <c:axId val="50140561"/>
      </c:barChart>
      <c:catAx>
        <c:axId val="50310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0140561"/>
        <c:crosses val="autoZero"/>
        <c:auto val="1"/>
        <c:lblOffset val="100"/>
        <c:tickLblSkip val="1"/>
        <c:noMultiLvlLbl val="0"/>
      </c:catAx>
      <c:valAx>
        <c:axId val="50140561"/>
        <c:scaling>
          <c:orientation val="minMax"/>
        </c:scaling>
        <c:axPos val="l"/>
        <c:delete val="1"/>
        <c:majorTickMark val="out"/>
        <c:minorTickMark val="none"/>
        <c:tickLblPos val="none"/>
        <c:crossAx val="50310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15"/>
          <c:y val="0.2705"/>
          <c:w val="0.538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image" Target="../media/image5.jpeg" /><Relationship Id="rId12" Type="http://schemas.openxmlformats.org/officeDocument/2006/relationships/image" Target="../media/image6.emf" /><Relationship Id="rId13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0.91375</cdr:y>
    </cdr:from>
    <cdr:to>
      <cdr:x>1</cdr:x>
      <cdr:y>0.9775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85775" y="5038725"/>
          <a:ext cx="6915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La ejecución presupuestal considera el gasto del periodo por todo tipo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Fuente</a:t>
          </a:r>
        </a:p>
      </cdr:txBody>
    </cdr:sp>
  </cdr:relSizeAnchor>
  <cdr:relSizeAnchor xmlns:cdr="http://schemas.openxmlformats.org/drawingml/2006/chartDrawing">
    <cdr:from>
      <cdr:x>0.3275</cdr:x>
      <cdr:y>0.86475</cdr:y>
    </cdr:from>
    <cdr:to>
      <cdr:x>0.9505</cdr:x>
      <cdr:y>0.90575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400300" y="4762500"/>
          <a:ext cx="4581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2011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22</xdr:row>
      <xdr:rowOff>95250</xdr:rowOff>
    </xdr:from>
    <xdr:to>
      <xdr:col>12</xdr:col>
      <xdr:colOff>333375</xdr:colOff>
      <xdr:row>56</xdr:row>
      <xdr:rowOff>104775</xdr:rowOff>
    </xdr:to>
    <xdr:graphicFrame>
      <xdr:nvGraphicFramePr>
        <xdr:cNvPr id="1" name="1 Gráfico"/>
        <xdr:cNvGraphicFramePr/>
      </xdr:nvGraphicFramePr>
      <xdr:xfrm>
        <a:off x="504825" y="5257800"/>
        <a:ext cx="73533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59</xdr:row>
      <xdr:rowOff>152400</xdr:rowOff>
    </xdr:from>
    <xdr:to>
      <xdr:col>11</xdr:col>
      <xdr:colOff>19050</xdr:colOff>
      <xdr:row>78</xdr:row>
      <xdr:rowOff>57150</xdr:rowOff>
    </xdr:to>
    <xdr:graphicFrame>
      <xdr:nvGraphicFramePr>
        <xdr:cNvPr id="1" name="1 Gráfico"/>
        <xdr:cNvGraphicFramePr/>
      </xdr:nvGraphicFramePr>
      <xdr:xfrm>
        <a:off x="2705100" y="10401300"/>
        <a:ext cx="4381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49</xdr:row>
      <xdr:rowOff>95250</xdr:rowOff>
    </xdr:from>
    <xdr:to>
      <xdr:col>12</xdr:col>
      <xdr:colOff>104775</xdr:colOff>
      <xdr:row>69</xdr:row>
      <xdr:rowOff>123825</xdr:rowOff>
    </xdr:to>
    <xdr:graphicFrame>
      <xdr:nvGraphicFramePr>
        <xdr:cNvPr id="1" name="1 Gráfico"/>
        <xdr:cNvGraphicFramePr/>
      </xdr:nvGraphicFramePr>
      <xdr:xfrm>
        <a:off x="2990850" y="8534400"/>
        <a:ext cx="48482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31</xdr:row>
      <xdr:rowOff>28575</xdr:rowOff>
    </xdr:from>
    <xdr:to>
      <xdr:col>18</xdr:col>
      <xdr:colOff>285750</xdr:colOff>
      <xdr:row>71</xdr:row>
      <xdr:rowOff>95250</xdr:rowOff>
    </xdr:to>
    <xdr:pic>
      <xdr:nvPicPr>
        <xdr:cNvPr id="1" name="Picture 1" descr="http://www.rpp.com.pe/pict.php?g=-1&amp;p=/picnewsa/7964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5857875"/>
          <a:ext cx="8143875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9</xdr:row>
      <xdr:rowOff>19050</xdr:rowOff>
    </xdr:from>
    <xdr:to>
      <xdr:col>12</xdr:col>
      <xdr:colOff>609600</xdr:colOff>
      <xdr:row>19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1876425"/>
          <a:ext cx="20955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98</xdr:row>
      <xdr:rowOff>9525</xdr:rowOff>
    </xdr:from>
    <xdr:to>
      <xdr:col>20</xdr:col>
      <xdr:colOff>857250</xdr:colOff>
      <xdr:row>101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7278350"/>
          <a:ext cx="11506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184</xdr:row>
      <xdr:rowOff>95250</xdr:rowOff>
    </xdr:from>
    <xdr:to>
      <xdr:col>15</xdr:col>
      <xdr:colOff>171450</xdr:colOff>
      <xdr:row>206</xdr:row>
      <xdr:rowOff>0</xdr:rowOff>
    </xdr:to>
    <xdr:graphicFrame>
      <xdr:nvGraphicFramePr>
        <xdr:cNvPr id="4" name="9 Gráfico"/>
        <xdr:cNvGraphicFramePr/>
      </xdr:nvGraphicFramePr>
      <xdr:xfrm>
        <a:off x="3638550" y="32442150"/>
        <a:ext cx="48387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1371600</xdr:colOff>
      <xdr:row>231</xdr:row>
      <xdr:rowOff>66675</xdr:rowOff>
    </xdr:from>
    <xdr:to>
      <xdr:col>18</xdr:col>
      <xdr:colOff>504825</xdr:colOff>
      <xdr:row>259</xdr:row>
      <xdr:rowOff>76200</xdr:rowOff>
    </xdr:to>
    <xdr:graphicFrame>
      <xdr:nvGraphicFramePr>
        <xdr:cNvPr id="5" name="13 Gráfico"/>
        <xdr:cNvGraphicFramePr/>
      </xdr:nvGraphicFramePr>
      <xdr:xfrm>
        <a:off x="1371600" y="40957500"/>
        <a:ext cx="8743950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85725</xdr:colOff>
      <xdr:row>278</xdr:row>
      <xdr:rowOff>57150</xdr:rowOff>
    </xdr:from>
    <xdr:to>
      <xdr:col>18</xdr:col>
      <xdr:colOff>457200</xdr:colOff>
      <xdr:row>308</xdr:row>
      <xdr:rowOff>0</xdr:rowOff>
    </xdr:to>
    <xdr:graphicFrame>
      <xdr:nvGraphicFramePr>
        <xdr:cNvPr id="6" name="14 Gráfico"/>
        <xdr:cNvGraphicFramePr/>
      </xdr:nvGraphicFramePr>
      <xdr:xfrm>
        <a:off x="1590675" y="48929925"/>
        <a:ext cx="8477250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390525</xdr:colOff>
      <xdr:row>329</xdr:row>
      <xdr:rowOff>19050</xdr:rowOff>
    </xdr:from>
    <xdr:to>
      <xdr:col>16</xdr:col>
      <xdr:colOff>352425</xdr:colOff>
      <xdr:row>347</xdr:row>
      <xdr:rowOff>114300</xdr:rowOff>
    </xdr:to>
    <xdr:graphicFrame>
      <xdr:nvGraphicFramePr>
        <xdr:cNvPr id="7" name="15 Gráfico"/>
        <xdr:cNvGraphicFramePr/>
      </xdr:nvGraphicFramePr>
      <xdr:xfrm>
        <a:off x="2409825" y="56854725"/>
        <a:ext cx="6657975" cy="2495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133350</xdr:colOff>
      <xdr:row>364</xdr:row>
      <xdr:rowOff>0</xdr:rowOff>
    </xdr:from>
    <xdr:to>
      <xdr:col>16</xdr:col>
      <xdr:colOff>352425</xdr:colOff>
      <xdr:row>380</xdr:row>
      <xdr:rowOff>123825</xdr:rowOff>
    </xdr:to>
    <xdr:graphicFrame>
      <xdr:nvGraphicFramePr>
        <xdr:cNvPr id="8" name="16 Gráfico"/>
        <xdr:cNvGraphicFramePr/>
      </xdr:nvGraphicFramePr>
      <xdr:xfrm>
        <a:off x="2152650" y="62788800"/>
        <a:ext cx="6915150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57150</xdr:colOff>
      <xdr:row>397</xdr:row>
      <xdr:rowOff>57150</xdr:rowOff>
    </xdr:from>
    <xdr:to>
      <xdr:col>17</xdr:col>
      <xdr:colOff>104775</xdr:colOff>
      <xdr:row>414</xdr:row>
      <xdr:rowOff>95250</xdr:rowOff>
    </xdr:to>
    <xdr:graphicFrame>
      <xdr:nvGraphicFramePr>
        <xdr:cNvPr id="9" name="17 Gráfico"/>
        <xdr:cNvGraphicFramePr/>
      </xdr:nvGraphicFramePr>
      <xdr:xfrm>
        <a:off x="2505075" y="69037200"/>
        <a:ext cx="6667500" cy="2305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1428750</xdr:colOff>
      <xdr:row>461</xdr:row>
      <xdr:rowOff>66675</xdr:rowOff>
    </xdr:from>
    <xdr:to>
      <xdr:col>18</xdr:col>
      <xdr:colOff>409575</xdr:colOff>
      <xdr:row>484</xdr:row>
      <xdr:rowOff>104775</xdr:rowOff>
    </xdr:to>
    <xdr:graphicFrame>
      <xdr:nvGraphicFramePr>
        <xdr:cNvPr id="10" name="20 Gráfico"/>
        <xdr:cNvGraphicFramePr/>
      </xdr:nvGraphicFramePr>
      <xdr:xfrm>
        <a:off x="1428750" y="81457800"/>
        <a:ext cx="8591550" cy="3762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400050</xdr:colOff>
      <xdr:row>150</xdr:row>
      <xdr:rowOff>95250</xdr:rowOff>
    </xdr:from>
    <xdr:to>
      <xdr:col>16</xdr:col>
      <xdr:colOff>228600</xdr:colOff>
      <xdr:row>173</xdr:row>
      <xdr:rowOff>66675</xdr:rowOff>
    </xdr:to>
    <xdr:graphicFrame>
      <xdr:nvGraphicFramePr>
        <xdr:cNvPr id="11" name="22 Gráfico"/>
        <xdr:cNvGraphicFramePr/>
      </xdr:nvGraphicFramePr>
      <xdr:xfrm>
        <a:off x="2847975" y="26889075"/>
        <a:ext cx="6096000" cy="3038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219075</xdr:colOff>
      <xdr:row>116</xdr:row>
      <xdr:rowOff>95250</xdr:rowOff>
    </xdr:from>
    <xdr:to>
      <xdr:col>20</xdr:col>
      <xdr:colOff>47625</xdr:colOff>
      <xdr:row>138</xdr:row>
      <xdr:rowOff>104775</xdr:rowOff>
    </xdr:to>
    <xdr:graphicFrame>
      <xdr:nvGraphicFramePr>
        <xdr:cNvPr id="12" name="18 Gráfico"/>
        <xdr:cNvGraphicFramePr/>
      </xdr:nvGraphicFramePr>
      <xdr:xfrm>
        <a:off x="6296025" y="21202650"/>
        <a:ext cx="4419600" cy="2943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409575</xdr:colOff>
      <xdr:row>116</xdr:row>
      <xdr:rowOff>104775</xdr:rowOff>
    </xdr:from>
    <xdr:to>
      <xdr:col>9</xdr:col>
      <xdr:colOff>333375</xdr:colOff>
      <xdr:row>138</xdr:row>
      <xdr:rowOff>104775</xdr:rowOff>
    </xdr:to>
    <xdr:graphicFrame>
      <xdr:nvGraphicFramePr>
        <xdr:cNvPr id="13" name="23 Gráfico"/>
        <xdr:cNvGraphicFramePr/>
      </xdr:nvGraphicFramePr>
      <xdr:xfrm>
        <a:off x="409575" y="21212175"/>
        <a:ext cx="5248275" cy="2933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1419225</xdr:colOff>
      <xdr:row>485</xdr:row>
      <xdr:rowOff>123825</xdr:rowOff>
    </xdr:from>
    <xdr:to>
      <xdr:col>18</xdr:col>
      <xdr:colOff>400050</xdr:colOff>
      <xdr:row>511</xdr:row>
      <xdr:rowOff>66675</xdr:rowOff>
    </xdr:to>
    <xdr:graphicFrame>
      <xdr:nvGraphicFramePr>
        <xdr:cNvPr id="14" name="19 Gráfico"/>
        <xdr:cNvGraphicFramePr/>
      </xdr:nvGraphicFramePr>
      <xdr:xfrm>
        <a:off x="1419225" y="85401150"/>
        <a:ext cx="8591550" cy="4152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1371600</xdr:colOff>
      <xdr:row>515</xdr:row>
      <xdr:rowOff>142875</xdr:rowOff>
    </xdr:from>
    <xdr:to>
      <xdr:col>18</xdr:col>
      <xdr:colOff>419100</xdr:colOff>
      <xdr:row>543</xdr:row>
      <xdr:rowOff>76200</xdr:rowOff>
    </xdr:to>
    <xdr:graphicFrame>
      <xdr:nvGraphicFramePr>
        <xdr:cNvPr id="15" name="21 Gráfico"/>
        <xdr:cNvGraphicFramePr/>
      </xdr:nvGraphicFramePr>
      <xdr:xfrm>
        <a:off x="1371600" y="90277950"/>
        <a:ext cx="8658225" cy="4467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1381125</xdr:colOff>
      <xdr:row>545</xdr:row>
      <xdr:rowOff>133350</xdr:rowOff>
    </xdr:from>
    <xdr:to>
      <xdr:col>18</xdr:col>
      <xdr:colOff>428625</xdr:colOff>
      <xdr:row>573</xdr:row>
      <xdr:rowOff>66675</xdr:rowOff>
    </xdr:to>
    <xdr:graphicFrame>
      <xdr:nvGraphicFramePr>
        <xdr:cNvPr id="16" name="24 Gráfico"/>
        <xdr:cNvGraphicFramePr/>
      </xdr:nvGraphicFramePr>
      <xdr:xfrm>
        <a:off x="1381125" y="95126175"/>
        <a:ext cx="8658225" cy="4467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181</xdr:row>
      <xdr:rowOff>28575</xdr:rowOff>
    </xdr:from>
    <xdr:to>
      <xdr:col>22</xdr:col>
      <xdr:colOff>381000</xdr:colOff>
      <xdr:row>204</xdr:row>
      <xdr:rowOff>28575</xdr:rowOff>
    </xdr:to>
    <xdr:graphicFrame>
      <xdr:nvGraphicFramePr>
        <xdr:cNvPr id="1" name="5 Gráfico"/>
        <xdr:cNvGraphicFramePr/>
      </xdr:nvGraphicFramePr>
      <xdr:xfrm>
        <a:off x="57150" y="34490025"/>
        <a:ext cx="132969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245</xdr:row>
      <xdr:rowOff>85725</xdr:rowOff>
    </xdr:from>
    <xdr:to>
      <xdr:col>12</xdr:col>
      <xdr:colOff>104775</xdr:colOff>
      <xdr:row>260</xdr:row>
      <xdr:rowOff>66675</xdr:rowOff>
    </xdr:to>
    <xdr:graphicFrame>
      <xdr:nvGraphicFramePr>
        <xdr:cNvPr id="2" name="8 Gráfico"/>
        <xdr:cNvGraphicFramePr/>
      </xdr:nvGraphicFramePr>
      <xdr:xfrm>
        <a:off x="409575" y="44348400"/>
        <a:ext cx="56388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290</xdr:row>
      <xdr:rowOff>142875</xdr:rowOff>
    </xdr:from>
    <xdr:to>
      <xdr:col>12</xdr:col>
      <xdr:colOff>304800</xdr:colOff>
      <xdr:row>305</xdr:row>
      <xdr:rowOff>104775</xdr:rowOff>
    </xdr:to>
    <xdr:graphicFrame>
      <xdr:nvGraphicFramePr>
        <xdr:cNvPr id="3" name="11 Gráfico"/>
        <xdr:cNvGraphicFramePr/>
      </xdr:nvGraphicFramePr>
      <xdr:xfrm>
        <a:off x="95250" y="53425725"/>
        <a:ext cx="615315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132</xdr:row>
      <xdr:rowOff>66675</xdr:rowOff>
    </xdr:from>
    <xdr:to>
      <xdr:col>12</xdr:col>
      <xdr:colOff>180975</xdr:colOff>
      <xdr:row>155</xdr:row>
      <xdr:rowOff>0</xdr:rowOff>
    </xdr:to>
    <xdr:graphicFrame>
      <xdr:nvGraphicFramePr>
        <xdr:cNvPr id="4" name="14 Gráfico"/>
        <xdr:cNvGraphicFramePr/>
      </xdr:nvGraphicFramePr>
      <xdr:xfrm>
        <a:off x="200025" y="24298275"/>
        <a:ext cx="5924550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619125</xdr:colOff>
      <xdr:row>132</xdr:row>
      <xdr:rowOff>76200</xdr:rowOff>
    </xdr:from>
    <xdr:to>
      <xdr:col>22</xdr:col>
      <xdr:colOff>171450</xdr:colOff>
      <xdr:row>155</xdr:row>
      <xdr:rowOff>19050</xdr:rowOff>
    </xdr:to>
    <xdr:graphicFrame>
      <xdr:nvGraphicFramePr>
        <xdr:cNvPr id="5" name="9 Gráfico"/>
        <xdr:cNvGraphicFramePr/>
      </xdr:nvGraphicFramePr>
      <xdr:xfrm>
        <a:off x="6562725" y="24307800"/>
        <a:ext cx="6581775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212</xdr:row>
      <xdr:rowOff>76200</xdr:rowOff>
    </xdr:from>
    <xdr:to>
      <xdr:col>22</xdr:col>
      <xdr:colOff>390525</xdr:colOff>
      <xdr:row>232</xdr:row>
      <xdr:rowOff>38100</xdr:rowOff>
    </xdr:to>
    <xdr:graphicFrame>
      <xdr:nvGraphicFramePr>
        <xdr:cNvPr id="6" name="10 Gráfico"/>
        <xdr:cNvGraphicFramePr/>
      </xdr:nvGraphicFramePr>
      <xdr:xfrm>
        <a:off x="76200" y="38671500"/>
        <a:ext cx="13287375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695325</xdr:colOff>
      <xdr:row>245</xdr:row>
      <xdr:rowOff>76200</xdr:rowOff>
    </xdr:from>
    <xdr:to>
      <xdr:col>22</xdr:col>
      <xdr:colOff>104775</xdr:colOff>
      <xdr:row>260</xdr:row>
      <xdr:rowOff>47625</xdr:rowOff>
    </xdr:to>
    <xdr:graphicFrame>
      <xdr:nvGraphicFramePr>
        <xdr:cNvPr id="7" name="12 Gráfico"/>
        <xdr:cNvGraphicFramePr/>
      </xdr:nvGraphicFramePr>
      <xdr:xfrm>
        <a:off x="6638925" y="44338875"/>
        <a:ext cx="6438900" cy="2400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571500</xdr:colOff>
      <xdr:row>290</xdr:row>
      <xdr:rowOff>123825</xdr:rowOff>
    </xdr:from>
    <xdr:to>
      <xdr:col>22</xdr:col>
      <xdr:colOff>361950</xdr:colOff>
      <xdr:row>305</xdr:row>
      <xdr:rowOff>85725</xdr:rowOff>
    </xdr:to>
    <xdr:graphicFrame>
      <xdr:nvGraphicFramePr>
        <xdr:cNvPr id="8" name="13 Gráfico"/>
        <xdr:cNvGraphicFramePr/>
      </xdr:nvGraphicFramePr>
      <xdr:xfrm>
        <a:off x="6515100" y="53406675"/>
        <a:ext cx="6819900" cy="2390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329</xdr:row>
      <xdr:rowOff>0</xdr:rowOff>
    </xdr:from>
    <xdr:to>
      <xdr:col>12</xdr:col>
      <xdr:colOff>457200</xdr:colOff>
      <xdr:row>352</xdr:row>
      <xdr:rowOff>47625</xdr:rowOff>
    </xdr:to>
    <xdr:graphicFrame>
      <xdr:nvGraphicFramePr>
        <xdr:cNvPr id="9" name="15 Gráfico"/>
        <xdr:cNvGraphicFramePr/>
      </xdr:nvGraphicFramePr>
      <xdr:xfrm>
        <a:off x="171450" y="59826525"/>
        <a:ext cx="6229350" cy="3895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590550</xdr:colOff>
      <xdr:row>329</xdr:row>
      <xdr:rowOff>0</xdr:rowOff>
    </xdr:from>
    <xdr:to>
      <xdr:col>22</xdr:col>
      <xdr:colOff>361950</xdr:colOff>
      <xdr:row>352</xdr:row>
      <xdr:rowOff>47625</xdr:rowOff>
    </xdr:to>
    <xdr:graphicFrame>
      <xdr:nvGraphicFramePr>
        <xdr:cNvPr id="10" name="16 Gráfico"/>
        <xdr:cNvGraphicFramePr/>
      </xdr:nvGraphicFramePr>
      <xdr:xfrm>
        <a:off x="6534150" y="59826525"/>
        <a:ext cx="6800850" cy="3895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1</xdr:col>
      <xdr:colOff>247650</xdr:colOff>
      <xdr:row>31</xdr:row>
      <xdr:rowOff>28575</xdr:rowOff>
    </xdr:from>
    <xdr:to>
      <xdr:col>17</xdr:col>
      <xdr:colOff>361950</xdr:colOff>
      <xdr:row>71</xdr:row>
      <xdr:rowOff>95250</xdr:rowOff>
    </xdr:to>
    <xdr:pic>
      <xdr:nvPicPr>
        <xdr:cNvPr id="11" name="Picture 1" descr="http://www.rpp.com.pe/pict.php?g=-1&amp;p=/picnewsa/796415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47825" y="5857875"/>
          <a:ext cx="7962900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9</xdr:row>
      <xdr:rowOff>19050</xdr:rowOff>
    </xdr:from>
    <xdr:to>
      <xdr:col>12</xdr:col>
      <xdr:colOff>609600</xdr:colOff>
      <xdr:row>19</xdr:row>
      <xdr:rowOff>76200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91050" y="1876425"/>
          <a:ext cx="19621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98</xdr:row>
      <xdr:rowOff>9525</xdr:rowOff>
    </xdr:from>
    <xdr:to>
      <xdr:col>20</xdr:col>
      <xdr:colOff>857250</xdr:colOff>
      <xdr:row>101</xdr:row>
      <xdr:rowOff>123825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17373600"/>
          <a:ext cx="1219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j.gob.pe/" TargetMode="External" /><Relationship Id="rId2" Type="http://schemas.openxmlformats.org/officeDocument/2006/relationships/hyperlink" Target="http://www.pj.gob.pe/" TargetMode="External" /><Relationship Id="rId3" Type="http://schemas.openxmlformats.org/officeDocument/2006/relationships/hyperlink" Target="http://www.pj.gob.pe/" TargetMode="External" /><Relationship Id="rId4" Type="http://schemas.openxmlformats.org/officeDocument/2006/relationships/hyperlink" Target="http://www.pj.gob.pe/" TargetMode="External" /><Relationship Id="rId5" Type="http://schemas.openxmlformats.org/officeDocument/2006/relationships/hyperlink" Target="http://www.pj.gob.pe/" TargetMode="External" /><Relationship Id="rId6" Type="http://schemas.openxmlformats.org/officeDocument/2006/relationships/hyperlink" Target="http://www.pj.gob.pe/" TargetMode="External" /><Relationship Id="rId7" Type="http://schemas.openxmlformats.org/officeDocument/2006/relationships/hyperlink" Target="http://www.pj.gob.pe/" TargetMode="External" /><Relationship Id="rId8" Type="http://schemas.openxmlformats.org/officeDocument/2006/relationships/hyperlink" Target="http://www.pj.gob.pe/" TargetMode="External" /><Relationship Id="rId9" Type="http://schemas.openxmlformats.org/officeDocument/2006/relationships/hyperlink" Target="http://www.pj.gob.pe/" TargetMode="External" /><Relationship Id="rId10" Type="http://schemas.openxmlformats.org/officeDocument/2006/relationships/drawing" Target="../drawings/drawing5.xml" /><Relationship Id="rId1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j.gob.pe/" TargetMode="External" /><Relationship Id="rId2" Type="http://schemas.openxmlformats.org/officeDocument/2006/relationships/hyperlink" Target="http://www.pj.gob.pe/" TargetMode="External" /><Relationship Id="rId3" Type="http://schemas.openxmlformats.org/officeDocument/2006/relationships/hyperlink" Target="http://www.pj.gob.pe/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S99"/>
  <sheetViews>
    <sheetView showGridLines="0" zoomScale="85" zoomScaleNormal="85" zoomScalePageLayoutView="0" workbookViewId="0" topLeftCell="A49">
      <selection activeCell="H74" sqref="H74"/>
    </sheetView>
  </sheetViews>
  <sheetFormatPr defaultColWidth="11.421875" defaultRowHeight="12.75"/>
  <cols>
    <col min="1" max="1" width="0.85546875" style="0" customWidth="1"/>
    <col min="2" max="2" width="25.00390625" style="0" customWidth="1"/>
    <col min="3" max="3" width="0.85546875" style="0" customWidth="1"/>
    <col min="4" max="4" width="13.421875" style="0" bestFit="1" customWidth="1"/>
    <col min="5" max="5" width="9.00390625" style="0" customWidth="1"/>
    <col min="6" max="6" width="7.00390625" style="0" customWidth="1"/>
    <col min="7" max="7" width="0.85546875" style="0" customWidth="1"/>
    <col min="8" max="8" width="12.7109375" style="0" customWidth="1"/>
    <col min="9" max="9" width="12.7109375" style="0" bestFit="1" customWidth="1"/>
    <col min="10" max="10" width="12.28125" style="0" bestFit="1" customWidth="1"/>
    <col min="11" max="11" width="6.421875" style="0" customWidth="1"/>
    <col min="12" max="12" width="11.7109375" style="0" customWidth="1"/>
    <col min="13" max="13" width="12.57421875" style="0" bestFit="1" customWidth="1"/>
    <col min="14" max="14" width="7.140625" style="0" customWidth="1"/>
    <col min="15" max="15" width="12.7109375" style="0" bestFit="1" customWidth="1"/>
    <col min="16" max="16" width="29.28125" style="9" customWidth="1"/>
  </cols>
  <sheetData>
    <row r="1" ht="18" customHeight="1"/>
    <row r="2" spans="2:14" ht="30" customHeight="1">
      <c r="B2" s="492" t="s">
        <v>76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4"/>
    </row>
    <row r="3" spans="2:14" ht="30" customHeight="1">
      <c r="B3" s="495" t="s">
        <v>60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7"/>
    </row>
    <row r="4" spans="2:14" ht="11.25" customHeight="1">
      <c r="B4" s="137"/>
      <c r="C4" s="137"/>
      <c r="D4" s="138"/>
      <c r="E4" s="138"/>
      <c r="F4" s="139"/>
      <c r="G4" s="139"/>
      <c r="H4" s="138"/>
      <c r="I4" s="138"/>
      <c r="J4" s="138"/>
      <c r="K4" s="138"/>
      <c r="L4" s="138"/>
      <c r="M4" s="138"/>
      <c r="N4" s="139"/>
    </row>
    <row r="5" spans="2:14" ht="21" customHeight="1">
      <c r="B5" s="498" t="s">
        <v>77</v>
      </c>
      <c r="C5" s="140"/>
      <c r="D5" s="499" t="s">
        <v>44</v>
      </c>
      <c r="E5" s="500"/>
      <c r="F5" s="501"/>
      <c r="G5" s="141"/>
      <c r="H5" s="499" t="s">
        <v>56</v>
      </c>
      <c r="I5" s="500"/>
      <c r="J5" s="500"/>
      <c r="K5" s="500"/>
      <c r="L5" s="500"/>
      <c r="M5" s="500"/>
      <c r="N5" s="501"/>
    </row>
    <row r="6" spans="2:14" ht="32.25" customHeight="1">
      <c r="B6" s="498"/>
      <c r="C6" s="140"/>
      <c r="D6" s="502" t="s">
        <v>57</v>
      </c>
      <c r="E6" s="504" t="s">
        <v>97</v>
      </c>
      <c r="F6" s="505"/>
      <c r="G6" s="45"/>
      <c r="H6" s="502" t="s">
        <v>89</v>
      </c>
      <c r="I6" s="506" t="s">
        <v>98</v>
      </c>
      <c r="J6" s="506"/>
      <c r="K6" s="506"/>
      <c r="L6" s="506"/>
      <c r="M6" s="506"/>
      <c r="N6" s="506"/>
    </row>
    <row r="7" spans="2:14" ht="36" customHeight="1">
      <c r="B7" s="498"/>
      <c r="C7" s="140"/>
      <c r="D7" s="503"/>
      <c r="E7" s="125" t="s">
        <v>96</v>
      </c>
      <c r="F7" s="126" t="s">
        <v>0</v>
      </c>
      <c r="G7" s="127"/>
      <c r="H7" s="503"/>
      <c r="I7" s="128" t="s">
        <v>45</v>
      </c>
      <c r="J7" s="128" t="s">
        <v>58</v>
      </c>
      <c r="K7" s="128" t="s">
        <v>62</v>
      </c>
      <c r="L7" s="128" t="s">
        <v>32</v>
      </c>
      <c r="M7" s="128" t="s">
        <v>59</v>
      </c>
      <c r="N7" s="129" t="s">
        <v>0</v>
      </c>
    </row>
    <row r="8" spans="2:14" ht="5.25" customHeight="1">
      <c r="B8" s="136"/>
      <c r="C8" s="142"/>
      <c r="D8" s="136"/>
      <c r="E8" s="143" t="s">
        <v>2</v>
      </c>
      <c r="F8" s="144"/>
      <c r="G8" s="145"/>
      <c r="H8" s="136"/>
      <c r="I8" s="143"/>
      <c r="J8" s="143"/>
      <c r="K8" s="143" t="s">
        <v>2</v>
      </c>
      <c r="L8" s="143"/>
      <c r="M8" s="143"/>
      <c r="N8" s="144"/>
    </row>
    <row r="9" spans="2:14" ht="21" customHeight="1">
      <c r="B9" s="146" t="s">
        <v>1</v>
      </c>
      <c r="C9" s="137"/>
      <c r="D9" s="147">
        <f>+D11+D17</f>
        <v>1305434.802</v>
      </c>
      <c r="E9" s="148">
        <f>+E11+E17</f>
        <v>713244.8336499999</v>
      </c>
      <c r="F9" s="149">
        <f>IF(E9&gt;0,E9/D9*100,0)</f>
        <v>54.63657262371652</v>
      </c>
      <c r="G9" s="150"/>
      <c r="H9" s="147">
        <f aca="true" t="shared" si="0" ref="H9:M9">+H11+H17</f>
        <v>1334635.495</v>
      </c>
      <c r="I9" s="151">
        <f t="shared" si="0"/>
        <v>676842.0828099999</v>
      </c>
      <c r="J9" s="152">
        <f t="shared" si="0"/>
        <v>53596.79031</v>
      </c>
      <c r="K9" s="152">
        <f t="shared" si="0"/>
        <v>450.62494</v>
      </c>
      <c r="L9" s="153">
        <f t="shared" si="0"/>
        <v>1116.55178</v>
      </c>
      <c r="M9" s="153">
        <f t="shared" si="0"/>
        <v>732006.0498400001</v>
      </c>
      <c r="N9" s="149">
        <f>IF(M9&gt;0,+M9/H9*100,0)</f>
        <v>54.84688910060795</v>
      </c>
    </row>
    <row r="10" spans="2:14" ht="6.75" customHeight="1">
      <c r="B10" s="136"/>
      <c r="C10" s="142"/>
      <c r="D10" s="136"/>
      <c r="E10" s="142"/>
      <c r="F10" s="145"/>
      <c r="G10" s="145"/>
      <c r="H10" s="136"/>
      <c r="I10" s="142"/>
      <c r="J10" s="142"/>
      <c r="K10" s="142"/>
      <c r="L10" s="142"/>
      <c r="M10" s="142"/>
      <c r="N10" s="145"/>
    </row>
    <row r="11" spans="2:16" s="17" customFormat="1" ht="20.25" customHeight="1">
      <c r="B11" s="154" t="s">
        <v>3</v>
      </c>
      <c r="C11" s="155"/>
      <c r="D11" s="156">
        <f>SUM(D12:D16)</f>
        <v>1123308.697</v>
      </c>
      <c r="E11" s="157">
        <f>SUM(E12:E16)</f>
        <v>688242.45295</v>
      </c>
      <c r="F11" s="158">
        <f>IF(E11&gt;0,E11/D11*100,0)</f>
        <v>61.26921787288539</v>
      </c>
      <c r="G11" s="150"/>
      <c r="H11" s="156">
        <f aca="true" t="shared" si="1" ref="H11:M11">SUM(H12:H16)</f>
        <v>1278346.776</v>
      </c>
      <c r="I11" s="159">
        <f t="shared" si="1"/>
        <v>672634.1778099999</v>
      </c>
      <c r="J11" s="160">
        <f t="shared" si="1"/>
        <v>53596.79031</v>
      </c>
      <c r="K11" s="160">
        <f t="shared" si="1"/>
        <v>0</v>
      </c>
      <c r="L11" s="161">
        <f t="shared" si="1"/>
        <v>1004.23278</v>
      </c>
      <c r="M11" s="156">
        <f t="shared" si="1"/>
        <v>727235.2009</v>
      </c>
      <c r="N11" s="162">
        <f>IF(M11&gt;0,+M11/H11*100,0)</f>
        <v>56.88872648277403</v>
      </c>
      <c r="O11"/>
      <c r="P11" s="22"/>
    </row>
    <row r="12" spans="2:16" s="17" customFormat="1" ht="17.25" customHeight="1">
      <c r="B12" s="130" t="s">
        <v>68</v>
      </c>
      <c r="C12" s="163"/>
      <c r="D12" s="164">
        <v>732480.105</v>
      </c>
      <c r="E12" s="165">
        <v>456891.17053</v>
      </c>
      <c r="F12" s="166">
        <f aca="true" t="shared" si="2" ref="F12:F19">IF(E12&gt;0,E12/D12*100,0)</f>
        <v>62.3759153881729</v>
      </c>
      <c r="G12" s="167"/>
      <c r="H12" s="164">
        <v>789558.343</v>
      </c>
      <c r="I12" s="168">
        <v>446363.61048</v>
      </c>
      <c r="J12" s="169">
        <v>36046.8489</v>
      </c>
      <c r="K12" s="169">
        <v>0</v>
      </c>
      <c r="L12" s="170">
        <v>0</v>
      </c>
      <c r="M12" s="170">
        <f>+I12+J12+K12+L12</f>
        <v>482410.45937999996</v>
      </c>
      <c r="N12" s="166">
        <f aca="true" t="shared" si="3" ref="N12:N19">IF(M12&gt;0,+M12/H12*100,0)</f>
        <v>61.0987729604676</v>
      </c>
      <c r="O12"/>
      <c r="P12" s="22"/>
    </row>
    <row r="13" spans="2:16" s="17" customFormat="1" ht="17.25" customHeight="1">
      <c r="B13" s="130" t="s">
        <v>67</v>
      </c>
      <c r="C13" s="171"/>
      <c r="D13" s="164">
        <v>120242.526</v>
      </c>
      <c r="E13" s="165">
        <v>80226.46591</v>
      </c>
      <c r="F13" s="166">
        <f t="shared" si="2"/>
        <v>66.72054270549839</v>
      </c>
      <c r="G13" s="167"/>
      <c r="H13" s="164">
        <v>121679.3</v>
      </c>
      <c r="I13" s="168">
        <v>80142.01717</v>
      </c>
      <c r="J13" s="169">
        <v>0</v>
      </c>
      <c r="K13" s="169">
        <v>0</v>
      </c>
      <c r="L13" s="170">
        <v>0</v>
      </c>
      <c r="M13" s="170">
        <f>+I13+J13+K13+L13</f>
        <v>80142.01717</v>
      </c>
      <c r="N13" s="166">
        <f t="shared" si="3"/>
        <v>65.86331214101331</v>
      </c>
      <c r="O13"/>
      <c r="P13" s="22"/>
    </row>
    <row r="14" spans="2:16" s="17" customFormat="1" ht="17.25" customHeight="1">
      <c r="B14" s="130" t="s">
        <v>35</v>
      </c>
      <c r="C14" s="163"/>
      <c r="D14" s="172">
        <v>211913.77</v>
      </c>
      <c r="E14" s="173">
        <v>124675.99458</v>
      </c>
      <c r="F14" s="166">
        <f t="shared" si="2"/>
        <v>58.8333615979745</v>
      </c>
      <c r="G14" s="167"/>
      <c r="H14" s="172">
        <v>347521.767</v>
      </c>
      <c r="I14" s="174">
        <v>133164.01828</v>
      </c>
      <c r="J14" s="169">
        <v>17549.94141</v>
      </c>
      <c r="K14" s="175">
        <v>0</v>
      </c>
      <c r="L14" s="176">
        <v>1004.23278</v>
      </c>
      <c r="M14" s="176">
        <f>+I14+J14+K14+L14</f>
        <v>151718.19246999998</v>
      </c>
      <c r="N14" s="166">
        <f t="shared" si="3"/>
        <v>43.65717686685219</v>
      </c>
      <c r="O14"/>
      <c r="P14" s="22"/>
    </row>
    <row r="15" spans="2:16" s="17" customFormat="1" ht="17.25" customHeight="1">
      <c r="B15" s="132" t="s">
        <v>32</v>
      </c>
      <c r="C15" s="163"/>
      <c r="D15" s="164">
        <v>31121.08</v>
      </c>
      <c r="E15" s="165">
        <v>7634.51769</v>
      </c>
      <c r="F15" s="166">
        <f t="shared" si="2"/>
        <v>24.531660501499303</v>
      </c>
      <c r="G15" s="167"/>
      <c r="H15" s="164">
        <v>0</v>
      </c>
      <c r="I15" s="168">
        <v>0</v>
      </c>
      <c r="J15" s="169">
        <v>0</v>
      </c>
      <c r="K15" s="169">
        <v>0</v>
      </c>
      <c r="L15" s="170">
        <v>0</v>
      </c>
      <c r="M15" s="170">
        <f>+I15+J15+K15+L15</f>
        <v>0</v>
      </c>
      <c r="N15" s="166">
        <f t="shared" si="3"/>
        <v>0</v>
      </c>
      <c r="O15"/>
      <c r="P15" s="22"/>
    </row>
    <row r="16" spans="2:16" s="17" customFormat="1" ht="17.25" customHeight="1">
      <c r="B16" s="130" t="s">
        <v>36</v>
      </c>
      <c r="C16" s="163"/>
      <c r="D16" s="172">
        <v>27551.216</v>
      </c>
      <c r="E16" s="173">
        <v>18814.30424</v>
      </c>
      <c r="F16" s="166">
        <f t="shared" si="2"/>
        <v>68.28847133280796</v>
      </c>
      <c r="G16" s="167"/>
      <c r="H16" s="172">
        <v>19587.366</v>
      </c>
      <c r="I16" s="174">
        <v>12964.53188</v>
      </c>
      <c r="J16" s="175">
        <v>0</v>
      </c>
      <c r="K16" s="175">
        <v>0</v>
      </c>
      <c r="L16" s="176">
        <v>0</v>
      </c>
      <c r="M16" s="176">
        <f>+I16+J16+K16+L16</f>
        <v>12964.53188</v>
      </c>
      <c r="N16" s="166">
        <f t="shared" si="3"/>
        <v>66.18823521243233</v>
      </c>
      <c r="O16"/>
      <c r="P16" s="22"/>
    </row>
    <row r="17" spans="2:16" s="17" customFormat="1" ht="20.25" customHeight="1">
      <c r="B17" s="177" t="s">
        <v>4</v>
      </c>
      <c r="C17" s="155"/>
      <c r="D17" s="178">
        <f>SUM(D18:D19)</f>
        <v>182126.10499999998</v>
      </c>
      <c r="E17" s="179">
        <f>SUM(E18:E19)</f>
        <v>25002.3807</v>
      </c>
      <c r="F17" s="180">
        <f t="shared" si="2"/>
        <v>13.728059851716482</v>
      </c>
      <c r="G17" s="150"/>
      <c r="H17" s="178">
        <f aca="true" t="shared" si="4" ref="H17:M17">SUM(H18:H19)</f>
        <v>56288.719</v>
      </c>
      <c r="I17" s="181">
        <f t="shared" si="4"/>
        <v>4207.905</v>
      </c>
      <c r="J17" s="182">
        <f t="shared" si="4"/>
        <v>0</v>
      </c>
      <c r="K17" s="182">
        <f t="shared" si="4"/>
        <v>450.62494</v>
      </c>
      <c r="L17" s="183">
        <f t="shared" si="4"/>
        <v>112.319</v>
      </c>
      <c r="M17" s="183">
        <f t="shared" si="4"/>
        <v>4770.84894</v>
      </c>
      <c r="N17" s="180">
        <f t="shared" si="3"/>
        <v>8.475675099303645</v>
      </c>
      <c r="O17"/>
      <c r="P17" s="22"/>
    </row>
    <row r="18" spans="2:16" s="17" customFormat="1" ht="17.25" customHeight="1">
      <c r="B18" s="132" t="s">
        <v>32</v>
      </c>
      <c r="C18" s="163"/>
      <c r="D18" s="164">
        <v>110365.425</v>
      </c>
      <c r="E18" s="165">
        <v>16778.8106</v>
      </c>
      <c r="F18" s="166">
        <f t="shared" si="2"/>
        <v>15.202959260112486</v>
      </c>
      <c r="G18" s="167"/>
      <c r="H18" s="164">
        <v>0</v>
      </c>
      <c r="I18" s="168">
        <v>0</v>
      </c>
      <c r="J18" s="169">
        <v>0</v>
      </c>
      <c r="K18" s="169">
        <v>0</v>
      </c>
      <c r="L18" s="170">
        <v>0</v>
      </c>
      <c r="M18" s="170">
        <f>+I18+J18+K18+L18</f>
        <v>0</v>
      </c>
      <c r="N18" s="166">
        <f t="shared" si="3"/>
        <v>0</v>
      </c>
      <c r="O18"/>
      <c r="P18" s="22"/>
    </row>
    <row r="19" spans="2:16" s="17" customFormat="1" ht="17.25" customHeight="1">
      <c r="B19" s="133" t="s">
        <v>69</v>
      </c>
      <c r="C19" s="163"/>
      <c r="D19" s="184">
        <v>71760.68</v>
      </c>
      <c r="E19" s="185">
        <v>8223.5701</v>
      </c>
      <c r="F19" s="186">
        <f t="shared" si="2"/>
        <v>11.459715961442955</v>
      </c>
      <c r="G19" s="167"/>
      <c r="H19" s="184">
        <v>56288.719</v>
      </c>
      <c r="I19" s="187">
        <v>4207.905</v>
      </c>
      <c r="J19" s="188">
        <v>0</v>
      </c>
      <c r="K19" s="188">
        <v>450.62494</v>
      </c>
      <c r="L19" s="189">
        <v>112.319</v>
      </c>
      <c r="M19" s="189">
        <f>+I19+J19+K19+L19</f>
        <v>4770.84894</v>
      </c>
      <c r="N19" s="186">
        <f t="shared" si="3"/>
        <v>8.475675099303645</v>
      </c>
      <c r="O19"/>
      <c r="P19" s="22"/>
    </row>
    <row r="20" spans="2:16" s="17" customFormat="1" ht="7.5" customHeight="1">
      <c r="B20" s="131"/>
      <c r="C20" s="163"/>
      <c r="D20" s="196"/>
      <c r="E20" s="196"/>
      <c r="F20" s="167"/>
      <c r="G20" s="167"/>
      <c r="H20" s="196"/>
      <c r="I20" s="196"/>
      <c r="J20" s="196"/>
      <c r="K20" s="196"/>
      <c r="L20" s="196"/>
      <c r="M20" s="196"/>
      <c r="N20" s="167"/>
      <c r="O20"/>
      <c r="P20" s="22"/>
    </row>
    <row r="21" ht="12.75">
      <c r="I21" s="121"/>
    </row>
    <row r="22" spans="2:14" ht="13.5">
      <c r="B22" s="489" t="s">
        <v>5</v>
      </c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</row>
    <row r="23" spans="3:15" ht="12.75">
      <c r="C23" s="2"/>
      <c r="G23" s="2"/>
      <c r="O23" s="17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2:13" ht="12.75">
      <c r="B57" s="490"/>
      <c r="C57" s="491"/>
      <c r="D57" s="491"/>
      <c r="E57" s="491"/>
      <c r="F57" s="491"/>
      <c r="G57" s="491"/>
      <c r="H57" s="491"/>
      <c r="I57" s="491"/>
      <c r="J57" s="491"/>
      <c r="K57" s="491"/>
      <c r="L57" s="491"/>
      <c r="M57" s="49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80" spans="4:19" ht="12.75">
      <c r="D80" s="42" t="s">
        <v>79</v>
      </c>
      <c r="E80" s="134">
        <v>72.059906</v>
      </c>
      <c r="H80" s="490" t="s">
        <v>93</v>
      </c>
      <c r="I80" s="491"/>
      <c r="J80" s="491"/>
      <c r="K80" s="491"/>
      <c r="L80" s="491"/>
      <c r="M80" s="491"/>
      <c r="N80" s="491"/>
      <c r="O80" s="491"/>
      <c r="P80" s="491"/>
      <c r="Q80" s="491"/>
      <c r="R80" s="491"/>
      <c r="S80" s="491"/>
    </row>
    <row r="81" spans="4:5" ht="12.75">
      <c r="D81" s="42" t="s">
        <v>80</v>
      </c>
      <c r="E81" s="134">
        <v>73.190011</v>
      </c>
    </row>
    <row r="82" spans="4:5" ht="12.75">
      <c r="D82" s="42" t="s">
        <v>81</v>
      </c>
      <c r="E82" s="134">
        <v>88.855313</v>
      </c>
    </row>
    <row r="83" spans="4:5" ht="12.75">
      <c r="D83" s="42" t="s">
        <v>82</v>
      </c>
      <c r="E83" s="134">
        <v>76.285434</v>
      </c>
    </row>
    <row r="84" spans="4:5" ht="12.75">
      <c r="D84" s="42" t="s">
        <v>81</v>
      </c>
      <c r="E84" s="134">
        <v>79.872392</v>
      </c>
    </row>
    <row r="85" spans="4:5" ht="12.75">
      <c r="D85" s="42" t="s">
        <v>83</v>
      </c>
      <c r="E85" s="134">
        <v>109.186836</v>
      </c>
    </row>
    <row r="86" spans="4:5" ht="12.75">
      <c r="D86" s="42" t="s">
        <v>83</v>
      </c>
      <c r="E86" s="134">
        <v>118.646994</v>
      </c>
    </row>
    <row r="87" spans="4:5" ht="12.75">
      <c r="D87" s="42" t="s">
        <v>82</v>
      </c>
      <c r="E87" s="134">
        <v>95.262723</v>
      </c>
    </row>
    <row r="88" spans="4:5" ht="12.75">
      <c r="D88" s="42" t="s">
        <v>84</v>
      </c>
      <c r="E88" s="134">
        <v>121.432645</v>
      </c>
    </row>
    <row r="89" spans="4:5" ht="12.75">
      <c r="D89" s="42" t="s">
        <v>85</v>
      </c>
      <c r="E89" s="134">
        <v>199.150533</v>
      </c>
    </row>
    <row r="90" spans="4:5" ht="12.75">
      <c r="D90" s="42" t="s">
        <v>86</v>
      </c>
      <c r="E90" s="134">
        <v>77.710759</v>
      </c>
    </row>
    <row r="91" spans="4:5" ht="12.75">
      <c r="D91" s="42" t="s">
        <v>87</v>
      </c>
      <c r="E91" s="134">
        <v>188.401284</v>
      </c>
    </row>
    <row r="92" spans="4:5" ht="12.75">
      <c r="D92" s="42" t="s">
        <v>79</v>
      </c>
      <c r="E92" s="135">
        <v>75.03795236</v>
      </c>
    </row>
    <row r="93" spans="4:5" ht="12.75">
      <c r="D93" s="42" t="s">
        <v>80</v>
      </c>
      <c r="E93" s="135">
        <v>76.85802245</v>
      </c>
    </row>
    <row r="94" spans="4:5" ht="12.75">
      <c r="D94" s="42" t="s">
        <v>81</v>
      </c>
      <c r="E94" s="135">
        <v>89.92422096</v>
      </c>
    </row>
    <row r="95" spans="4:5" ht="12.75">
      <c r="D95" s="42" t="s">
        <v>82</v>
      </c>
      <c r="E95" s="135">
        <v>102.47203928</v>
      </c>
    </row>
    <row r="96" spans="4:5" ht="12.75">
      <c r="D96" s="42" t="s">
        <v>81</v>
      </c>
      <c r="E96" s="135">
        <v>84.37247689</v>
      </c>
    </row>
    <row r="97" spans="4:5" ht="12.75">
      <c r="D97" s="42" t="s">
        <v>83</v>
      </c>
      <c r="E97" s="135">
        <v>88.91274353</v>
      </c>
    </row>
    <row r="98" spans="4:5" ht="12.75">
      <c r="D98" s="42" t="s">
        <v>83</v>
      </c>
      <c r="E98" s="135">
        <v>130.095</v>
      </c>
    </row>
    <row r="99" spans="4:5" ht="12.75">
      <c r="D99" s="42" t="s">
        <v>82</v>
      </c>
      <c r="E99" s="215">
        <v>84.34</v>
      </c>
    </row>
  </sheetData>
  <sheetProtection/>
  <mergeCells count="12">
    <mergeCell ref="H6:H7"/>
    <mergeCell ref="I6:N6"/>
    <mergeCell ref="B22:N22"/>
    <mergeCell ref="B57:M57"/>
    <mergeCell ref="H80:S80"/>
    <mergeCell ref="B2:N2"/>
    <mergeCell ref="B3:N3"/>
    <mergeCell ref="B5:B7"/>
    <mergeCell ref="D5:F5"/>
    <mergeCell ref="H5:N5"/>
    <mergeCell ref="D6:D7"/>
    <mergeCell ref="E6:F6"/>
  </mergeCells>
  <printOptions horizontalCentered="1"/>
  <pageMargins left="0.5511811023622047" right="0.35433070866141736" top="0.9055118110236221" bottom="0.6692913385826772" header="0.31496062992125984" footer="0.31496062992125984"/>
  <pageSetup horizontalDpi="600" verticalDpi="600" orientation="portrait" paperSize="9" scale="69" r:id="rId5"/>
  <headerFooter>
    <oddFooter>&amp;R&amp;13Pag. &amp;"Arial,Negrita" 03&amp;12</oddFooter>
  </headerFooter>
  <ignoredErrors>
    <ignoredError sqref="D5 H5" numberStoredAsText="1"/>
    <ignoredError sqref="M17" formula="1"/>
  </ignoredErrors>
  <drawing r:id="rId4"/>
  <legacyDrawing r:id="rId3"/>
  <oleObjects>
    <oleObject progId="Word.Document.8" shapeId="1667285" r:id="rId1"/>
    <oleObject progId="Word.Document.8" shapeId="166728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C4:V86"/>
  <sheetViews>
    <sheetView showGridLines="0" zoomScale="85" zoomScaleNormal="85" zoomScaleSheetLayoutView="100" zoomScalePageLayoutView="0" workbookViewId="0" topLeftCell="A55">
      <selection activeCell="C5" sqref="C5:M5"/>
    </sheetView>
  </sheetViews>
  <sheetFormatPr defaultColWidth="11.421875" defaultRowHeight="12.75"/>
  <cols>
    <col min="3" max="3" width="24.7109375" style="0" customWidth="1"/>
    <col min="4" max="4" width="0.85546875" style="1" customWidth="1"/>
    <col min="5" max="5" width="7.7109375" style="0" customWidth="1"/>
    <col min="6" max="6" width="11.7109375" style="0" customWidth="1"/>
    <col min="7" max="7" width="7.7109375" style="0" customWidth="1"/>
    <col min="8" max="8" width="10.140625" style="0" customWidth="1"/>
    <col min="9" max="9" width="0.85546875" style="0" customWidth="1"/>
    <col min="10" max="10" width="7.7109375" style="0" customWidth="1"/>
    <col min="11" max="11" width="11.7109375" style="0" customWidth="1"/>
    <col min="12" max="12" width="7.7109375" style="0" customWidth="1"/>
    <col min="13" max="13" width="8.7109375" style="0" customWidth="1"/>
    <col min="14" max="14" width="8.28125" style="118" customWidth="1"/>
    <col min="15" max="15" width="11.421875" style="118" customWidth="1"/>
    <col min="16" max="18" width="8.00390625" style="0" customWidth="1"/>
    <col min="19" max="19" width="7.421875" style="0" customWidth="1"/>
  </cols>
  <sheetData>
    <row r="4" spans="3:13" ht="30" customHeight="1">
      <c r="C4" s="511" t="s">
        <v>107</v>
      </c>
      <c r="D4" s="512"/>
      <c r="E4" s="512"/>
      <c r="F4" s="512"/>
      <c r="G4" s="512"/>
      <c r="H4" s="512"/>
      <c r="I4" s="512"/>
      <c r="J4" s="512"/>
      <c r="K4" s="512"/>
      <c r="L4" s="512"/>
      <c r="M4" s="513"/>
    </row>
    <row r="5" spans="3:13" ht="19.5" customHeight="1">
      <c r="C5" s="516" t="s">
        <v>100</v>
      </c>
      <c r="D5" s="517"/>
      <c r="E5" s="517"/>
      <c r="F5" s="517"/>
      <c r="G5" s="517"/>
      <c r="H5" s="517"/>
      <c r="I5" s="517"/>
      <c r="J5" s="517"/>
      <c r="K5" s="517"/>
      <c r="L5" s="517"/>
      <c r="M5" s="518"/>
    </row>
    <row r="6" spans="3:15" s="2" customFormat="1" ht="4.5" customHeight="1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20"/>
      <c r="O6" s="120"/>
    </row>
    <row r="7" spans="3:13" ht="18" customHeight="1">
      <c r="C7" s="508" t="s">
        <v>46</v>
      </c>
      <c r="D7" s="18"/>
      <c r="E7" s="519" t="s">
        <v>106</v>
      </c>
      <c r="F7" s="520"/>
      <c r="G7" s="520"/>
      <c r="H7" s="521"/>
      <c r="I7" s="20"/>
      <c r="J7" s="514" t="s">
        <v>105</v>
      </c>
      <c r="K7" s="514"/>
      <c r="L7" s="514"/>
      <c r="M7" s="514"/>
    </row>
    <row r="8" spans="3:13" ht="42" customHeight="1">
      <c r="C8" s="509"/>
      <c r="D8" s="18"/>
      <c r="E8" s="514" t="s">
        <v>92</v>
      </c>
      <c r="F8" s="514"/>
      <c r="G8" s="515" t="s">
        <v>103</v>
      </c>
      <c r="H8" s="515"/>
      <c r="I8" s="21"/>
      <c r="J8" s="515" t="s">
        <v>104</v>
      </c>
      <c r="K8" s="515"/>
      <c r="L8" s="514" t="s">
        <v>70</v>
      </c>
      <c r="M8" s="514"/>
    </row>
    <row r="9" spans="3:13" ht="39.75" customHeight="1">
      <c r="C9" s="510"/>
      <c r="D9" s="18"/>
      <c r="E9" s="97" t="s">
        <v>71</v>
      </c>
      <c r="F9" s="97" t="s">
        <v>64</v>
      </c>
      <c r="G9" s="97" t="s">
        <v>71</v>
      </c>
      <c r="H9" s="97" t="s">
        <v>64</v>
      </c>
      <c r="I9" s="20"/>
      <c r="J9" s="97" t="s">
        <v>71</v>
      </c>
      <c r="K9" s="97" t="s">
        <v>64</v>
      </c>
      <c r="L9" s="97" t="s">
        <v>71</v>
      </c>
      <c r="M9" s="97" t="s">
        <v>63</v>
      </c>
    </row>
    <row r="10" spans="3:13" ht="4.5" customHeight="1">
      <c r="C10" s="6"/>
      <c r="D10" s="6"/>
      <c r="E10" s="34"/>
      <c r="F10" s="8"/>
      <c r="G10" s="34"/>
      <c r="H10" s="8"/>
      <c r="I10" s="8"/>
      <c r="J10" s="34"/>
      <c r="K10" s="8"/>
      <c r="L10" s="34"/>
      <c r="M10" s="8"/>
    </row>
    <row r="11" spans="3:13" ht="15" customHeight="1">
      <c r="C11" s="97" t="s">
        <v>74</v>
      </c>
      <c r="D11" s="19"/>
      <c r="E11" s="113">
        <f>SUM(E13:E18)</f>
        <v>353</v>
      </c>
      <c r="F11" s="197">
        <f>SUM(F13:F18)</f>
        <v>152453.61496</v>
      </c>
      <c r="G11" s="113">
        <f>SUM(G13:G18)</f>
        <v>673</v>
      </c>
      <c r="H11" s="197">
        <f>SUM(H13:H18)</f>
        <v>294896.2851</v>
      </c>
      <c r="I11" s="35"/>
      <c r="J11" s="113">
        <f>SUM(J13:J18)</f>
        <v>0</v>
      </c>
      <c r="K11" s="197">
        <f>SUM(K13:K18)</f>
        <v>0</v>
      </c>
      <c r="L11" s="114">
        <f>+J11/G11*100</f>
        <v>0</v>
      </c>
      <c r="M11" s="96">
        <f>+K11/H11*100</f>
        <v>0</v>
      </c>
    </row>
    <row r="12" spans="3:13" ht="4.5" customHeight="1">
      <c r="C12" s="6"/>
      <c r="D12" s="6"/>
      <c r="E12" s="36"/>
      <c r="F12" s="37"/>
      <c r="G12" s="92"/>
      <c r="H12" s="93"/>
      <c r="I12" s="37"/>
      <c r="J12" s="36"/>
      <c r="K12" s="37"/>
      <c r="L12" s="34"/>
      <c r="M12" s="8"/>
    </row>
    <row r="13" spans="3:22" s="17" customFormat="1" ht="13.5" customHeight="1">
      <c r="C13" s="221" t="s">
        <v>52</v>
      </c>
      <c r="D13" s="224">
        <v>172</v>
      </c>
      <c r="E13" s="198">
        <v>172</v>
      </c>
      <c r="F13" s="199">
        <v>5417.16539</v>
      </c>
      <c r="G13" s="198">
        <v>272</v>
      </c>
      <c r="H13" s="199">
        <v>9723.441480000001</v>
      </c>
      <c r="I13" s="38"/>
      <c r="J13" s="198"/>
      <c r="K13" s="199"/>
      <c r="L13" s="190">
        <f aca="true" t="shared" si="0" ref="L13:M15">+J13/G13*100</f>
        <v>0</v>
      </c>
      <c r="M13" s="110">
        <f t="shared" si="0"/>
        <v>0</v>
      </c>
      <c r="N13" s="214"/>
      <c r="O13" s="118"/>
      <c r="P13"/>
      <c r="Q13"/>
      <c r="T13"/>
      <c r="U13"/>
      <c r="V13"/>
    </row>
    <row r="14" spans="3:22" s="17" customFormat="1" ht="13.5" customHeight="1">
      <c r="C14" s="222" t="s">
        <v>53</v>
      </c>
      <c r="D14" s="224">
        <v>32</v>
      </c>
      <c r="E14" s="200">
        <v>32</v>
      </c>
      <c r="F14" s="201">
        <v>8985.35829</v>
      </c>
      <c r="G14" s="200">
        <v>59</v>
      </c>
      <c r="H14" s="201">
        <v>16129.40876</v>
      </c>
      <c r="I14" s="38"/>
      <c r="J14" s="200"/>
      <c r="K14" s="201"/>
      <c r="L14" s="31">
        <f t="shared" si="0"/>
        <v>0</v>
      </c>
      <c r="M14" s="111">
        <f t="shared" si="0"/>
        <v>0</v>
      </c>
      <c r="N14" s="214"/>
      <c r="O14" s="118"/>
      <c r="P14"/>
      <c r="Q14"/>
      <c r="T14"/>
      <c r="U14"/>
      <c r="V14"/>
    </row>
    <row r="15" spans="3:22" s="17" customFormat="1" ht="13.5" customHeight="1">
      <c r="C15" s="222" t="s">
        <v>54</v>
      </c>
      <c r="D15" s="224">
        <v>112</v>
      </c>
      <c r="E15" s="200">
        <v>112</v>
      </c>
      <c r="F15" s="201">
        <v>9898.7569</v>
      </c>
      <c r="G15" s="200">
        <v>272</v>
      </c>
      <c r="H15" s="201">
        <v>24266.82759</v>
      </c>
      <c r="I15" s="38"/>
      <c r="J15" s="200"/>
      <c r="K15" s="201"/>
      <c r="L15" s="31">
        <f t="shared" si="0"/>
        <v>0</v>
      </c>
      <c r="M15" s="111">
        <f t="shared" si="0"/>
        <v>0</v>
      </c>
      <c r="N15" s="214"/>
      <c r="O15" s="118"/>
      <c r="P15"/>
      <c r="Q15"/>
      <c r="T15"/>
      <c r="U15"/>
      <c r="V15"/>
    </row>
    <row r="16" spans="3:22" s="17" customFormat="1" ht="13.5" customHeight="1">
      <c r="C16" s="222" t="s">
        <v>14</v>
      </c>
      <c r="D16" s="224">
        <v>23</v>
      </c>
      <c r="E16" s="200">
        <v>23</v>
      </c>
      <c r="F16" s="201">
        <v>97993.91124</v>
      </c>
      <c r="G16" s="200">
        <v>32</v>
      </c>
      <c r="H16" s="201">
        <v>126168.88427999998</v>
      </c>
      <c r="I16" s="38"/>
      <c r="J16" s="200"/>
      <c r="K16" s="201"/>
      <c r="L16" s="31">
        <f>+J16/E16*100</f>
        <v>0</v>
      </c>
      <c r="M16" s="111">
        <f>+K16/H16*100</f>
        <v>0</v>
      </c>
      <c r="N16" s="214"/>
      <c r="O16" s="118"/>
      <c r="P16"/>
      <c r="Q16"/>
      <c r="T16"/>
      <c r="U16"/>
      <c r="V16"/>
    </row>
    <row r="17" spans="3:22" s="17" customFormat="1" ht="13.5" customHeight="1">
      <c r="C17" s="222" t="s">
        <v>55</v>
      </c>
      <c r="D17" s="224"/>
      <c r="E17" s="200">
        <v>0</v>
      </c>
      <c r="F17" s="201">
        <v>0</v>
      </c>
      <c r="G17" s="200">
        <v>0</v>
      </c>
      <c r="H17" s="201">
        <v>0</v>
      </c>
      <c r="I17" s="38"/>
      <c r="J17" s="200"/>
      <c r="K17" s="201"/>
      <c r="L17" s="31">
        <f>IF(G17&gt;0,+J17/G17*100,0)</f>
        <v>0</v>
      </c>
      <c r="M17" s="111">
        <f>IF(H17&gt;0,+K17/H17*100,0)</f>
        <v>0</v>
      </c>
      <c r="N17" s="214"/>
      <c r="O17" s="118"/>
      <c r="P17"/>
      <c r="Q17"/>
      <c r="T17"/>
      <c r="U17"/>
      <c r="V17"/>
    </row>
    <row r="18" spans="3:22" s="17" customFormat="1" ht="13.5" customHeight="1">
      <c r="C18" s="223" t="s">
        <v>13</v>
      </c>
      <c r="D18" s="224">
        <v>14</v>
      </c>
      <c r="E18" s="202">
        <v>14</v>
      </c>
      <c r="F18" s="203">
        <v>30158.42314</v>
      </c>
      <c r="G18" s="202">
        <v>38</v>
      </c>
      <c r="H18" s="203">
        <v>118607.72299</v>
      </c>
      <c r="I18" s="38"/>
      <c r="J18" s="202"/>
      <c r="K18" s="203"/>
      <c r="L18" s="32">
        <f>+J18/G18*100</f>
        <v>0</v>
      </c>
      <c r="M18" s="112">
        <f>+K18/H18*100</f>
        <v>0</v>
      </c>
      <c r="N18" s="214"/>
      <c r="O18" s="118"/>
      <c r="P18"/>
      <c r="Q18"/>
      <c r="T18"/>
      <c r="U18"/>
      <c r="V18"/>
    </row>
    <row r="19" spans="3:13" ht="4.5" customHeight="1">
      <c r="C19" s="7"/>
      <c r="D19" s="7"/>
      <c r="E19" s="37"/>
      <c r="F19" s="37"/>
      <c r="G19" s="37"/>
      <c r="H19" s="37"/>
      <c r="I19" s="37"/>
      <c r="J19" s="37"/>
      <c r="K19" s="37"/>
      <c r="L19" s="30"/>
      <c r="M19" s="30"/>
    </row>
    <row r="20" spans="3:13" ht="15" customHeight="1">
      <c r="C20" s="98" t="s">
        <v>75</v>
      </c>
      <c r="D20" s="3"/>
      <c r="E20" s="204">
        <f>+E59+E22+E25</f>
        <v>353</v>
      </c>
      <c r="F20" s="205">
        <f>+F59+F22+F25</f>
        <v>152453.61496</v>
      </c>
      <c r="G20" s="204">
        <f>+G59+G22+G25</f>
        <v>673</v>
      </c>
      <c r="H20" s="205">
        <f>+H59+H22+H25</f>
        <v>294895.91810000007</v>
      </c>
      <c r="I20" s="39"/>
      <c r="J20" s="204">
        <f>+J22+J25</f>
        <v>0</v>
      </c>
      <c r="K20" s="205">
        <f>+K22+K25</f>
        <v>0</v>
      </c>
      <c r="L20" s="115">
        <f>IF(G20&gt;0,+J20/G20*100,0)</f>
        <v>0</v>
      </c>
      <c r="M20" s="218">
        <f>IF(H20&gt;0,+K20/H20*100,0)</f>
        <v>0</v>
      </c>
    </row>
    <row r="21" spans="3:13" ht="4.5" customHeight="1">
      <c r="C21" s="5"/>
      <c r="D21" s="225"/>
      <c r="E21" s="191"/>
      <c r="F21" s="191"/>
      <c r="G21" s="191"/>
      <c r="H21" s="191"/>
      <c r="I21" s="39"/>
      <c r="J21" s="191"/>
      <c r="K21" s="191"/>
      <c r="L21" s="5"/>
      <c r="M21" s="118"/>
    </row>
    <row r="22" spans="3:16" ht="13.5" customHeight="1">
      <c r="C22" s="28" t="s">
        <v>65</v>
      </c>
      <c r="D22" s="13"/>
      <c r="E22" s="206">
        <f>+E23</f>
        <v>67</v>
      </c>
      <c r="F22" s="89">
        <f>+F23</f>
        <v>121118.90224</v>
      </c>
      <c r="G22" s="206">
        <f>+G23</f>
        <v>158</v>
      </c>
      <c r="H22" s="89">
        <f>+H23</f>
        <v>232342.88185000006</v>
      </c>
      <c r="I22" s="40"/>
      <c r="J22" s="206">
        <f>+J23</f>
        <v>0</v>
      </c>
      <c r="K22" s="89">
        <f>+K23</f>
        <v>0</v>
      </c>
      <c r="L22" s="193">
        <f>IF(G22&gt;0,+J22/G22*100,0)</f>
        <v>0</v>
      </c>
      <c r="M22" s="209">
        <f>IF(H22&gt;0,+K22/H22*100,0)</f>
        <v>0</v>
      </c>
      <c r="P22" s="77"/>
    </row>
    <row r="23" spans="3:22" s="17" customFormat="1" ht="13.5" customHeight="1">
      <c r="C23" s="26" t="s">
        <v>66</v>
      </c>
      <c r="D23" s="4"/>
      <c r="E23" s="207">
        <v>67</v>
      </c>
      <c r="F23" s="91">
        <v>121118.90224</v>
      </c>
      <c r="G23" s="207">
        <v>158</v>
      </c>
      <c r="H23" s="91">
        <v>232342.88185000006</v>
      </c>
      <c r="I23" s="40"/>
      <c r="J23" s="207"/>
      <c r="K23" s="91"/>
      <c r="L23" s="194">
        <f>IF(G23&gt;0,+J23/G23*100,0)</f>
        <v>0</v>
      </c>
      <c r="M23" s="210">
        <f>IF(H23&gt;0,+K23/H23*100,0)</f>
        <v>0</v>
      </c>
      <c r="N23" s="214"/>
      <c r="O23" s="216"/>
      <c r="P23" s="77"/>
      <c r="Q23"/>
      <c r="R23"/>
      <c r="S23"/>
      <c r="T23"/>
      <c r="U23"/>
      <c r="V23"/>
    </row>
    <row r="24" spans="3:13" ht="4.5" customHeight="1">
      <c r="C24" s="29"/>
      <c r="D24" s="16"/>
      <c r="E24" s="94"/>
      <c r="F24" s="94"/>
      <c r="G24" s="94"/>
      <c r="H24" s="94"/>
      <c r="I24" s="40"/>
      <c r="J24" s="94"/>
      <c r="K24" s="94"/>
      <c r="L24" s="95"/>
      <c r="M24" s="95"/>
    </row>
    <row r="25" spans="3:13" ht="13.5" customHeight="1">
      <c r="C25" s="28" t="s">
        <v>34</v>
      </c>
      <c r="D25" s="14"/>
      <c r="E25" s="206">
        <f>SUM(E26:E56)</f>
        <v>286</v>
      </c>
      <c r="F25" s="89">
        <f>SUM(F26:F56)</f>
        <v>31334.71272</v>
      </c>
      <c r="G25" s="206">
        <f>SUM(G26:G56)</f>
        <v>515</v>
      </c>
      <c r="H25" s="89">
        <f>SUM(H26:H56)</f>
        <v>62553.03624999999</v>
      </c>
      <c r="I25" s="40"/>
      <c r="J25" s="206">
        <f>SUM(J26:J56)</f>
        <v>0</v>
      </c>
      <c r="K25" s="89">
        <f>SUM(K26:K56)</f>
        <v>0</v>
      </c>
      <c r="L25" s="193">
        <f aca="true" t="shared" si="1" ref="L25:M27">IF(G25&gt;0,+J25/G25*100,0)</f>
        <v>0</v>
      </c>
      <c r="M25" s="209">
        <f t="shared" si="1"/>
        <v>0</v>
      </c>
    </row>
    <row r="26" spans="3:22" s="17" customFormat="1" ht="13.5" customHeight="1">
      <c r="C26" s="27" t="s">
        <v>15</v>
      </c>
      <c r="D26" s="12"/>
      <c r="E26" s="208">
        <v>15</v>
      </c>
      <c r="F26" s="90">
        <v>712.77261</v>
      </c>
      <c r="G26" s="208">
        <v>17</v>
      </c>
      <c r="H26" s="90">
        <v>1081.95064</v>
      </c>
      <c r="I26" s="40"/>
      <c r="J26" s="208"/>
      <c r="K26" s="90"/>
      <c r="L26" s="195">
        <f t="shared" si="1"/>
        <v>0</v>
      </c>
      <c r="M26" s="211">
        <f t="shared" si="1"/>
        <v>0</v>
      </c>
      <c r="N26" s="118"/>
      <c r="O26" s="118">
        <v>286</v>
      </c>
      <c r="P26">
        <v>494</v>
      </c>
      <c r="Q26"/>
      <c r="R26"/>
      <c r="S26"/>
      <c r="T26"/>
      <c r="U26"/>
      <c r="V26"/>
    </row>
    <row r="27" spans="3:22" s="17" customFormat="1" ht="13.5" customHeight="1">
      <c r="C27" s="23" t="s">
        <v>16</v>
      </c>
      <c r="D27" s="12"/>
      <c r="E27" s="208">
        <v>8</v>
      </c>
      <c r="F27" s="90">
        <v>594.55807</v>
      </c>
      <c r="G27" s="208">
        <v>11</v>
      </c>
      <c r="H27" s="90">
        <v>912.82627</v>
      </c>
      <c r="I27" s="40"/>
      <c r="J27" s="208"/>
      <c r="K27" s="90"/>
      <c r="L27" s="195">
        <f t="shared" si="1"/>
        <v>0</v>
      </c>
      <c r="M27" s="211">
        <f t="shared" si="1"/>
        <v>0</v>
      </c>
      <c r="N27" s="118"/>
      <c r="O27" s="118"/>
      <c r="P27"/>
      <c r="Q27"/>
      <c r="R27"/>
      <c r="S27"/>
      <c r="T27"/>
      <c r="U27"/>
      <c r="V27"/>
    </row>
    <row r="28" spans="3:22" s="17" customFormat="1" ht="13.5" customHeight="1">
      <c r="C28" s="23" t="s">
        <v>17</v>
      </c>
      <c r="D28" s="12"/>
      <c r="E28" s="208">
        <v>6</v>
      </c>
      <c r="F28" s="90">
        <v>609.03076</v>
      </c>
      <c r="G28" s="208">
        <v>12</v>
      </c>
      <c r="H28" s="90">
        <v>1024.44826</v>
      </c>
      <c r="I28" s="40"/>
      <c r="J28" s="208"/>
      <c r="K28" s="90"/>
      <c r="L28" s="195">
        <f aca="true" t="shared" si="2" ref="L28:L55">IF(G28&gt;0,+J28/G28*100,0)</f>
        <v>0</v>
      </c>
      <c r="M28" s="211">
        <f aca="true" t="shared" si="3" ref="M28:M55">IF(H28&gt;0,+K28/H28*100,0)</f>
        <v>0</v>
      </c>
      <c r="N28" s="118"/>
      <c r="O28" s="118"/>
      <c r="P28"/>
      <c r="Q28"/>
      <c r="R28"/>
      <c r="S28"/>
      <c r="T28"/>
      <c r="U28"/>
      <c r="V28"/>
    </row>
    <row r="29" spans="3:22" s="17" customFormat="1" ht="13.5" customHeight="1">
      <c r="C29" s="23" t="s">
        <v>18</v>
      </c>
      <c r="D29" s="12"/>
      <c r="E29" s="208">
        <v>23</v>
      </c>
      <c r="F29" s="90">
        <v>3425.7346999999995</v>
      </c>
      <c r="G29" s="208">
        <v>31</v>
      </c>
      <c r="H29" s="90">
        <v>4658.48694</v>
      </c>
      <c r="I29" s="40"/>
      <c r="J29" s="208"/>
      <c r="K29" s="90"/>
      <c r="L29" s="195">
        <f t="shared" si="2"/>
        <v>0</v>
      </c>
      <c r="M29" s="211">
        <f t="shared" si="3"/>
        <v>0</v>
      </c>
      <c r="N29" s="118"/>
      <c r="O29" s="118"/>
      <c r="P29"/>
      <c r="Q29"/>
      <c r="R29"/>
      <c r="S29"/>
      <c r="T29"/>
      <c r="U29"/>
      <c r="V29"/>
    </row>
    <row r="30" spans="3:22" s="17" customFormat="1" ht="13.5" customHeight="1">
      <c r="C30" s="23" t="s">
        <v>19</v>
      </c>
      <c r="D30" s="12"/>
      <c r="E30" s="208">
        <v>4</v>
      </c>
      <c r="F30" s="90">
        <v>660.2604</v>
      </c>
      <c r="G30" s="208">
        <v>9</v>
      </c>
      <c r="H30" s="90">
        <v>940.5369000000001</v>
      </c>
      <c r="I30" s="40"/>
      <c r="J30" s="208"/>
      <c r="K30" s="90"/>
      <c r="L30" s="195">
        <f t="shared" si="2"/>
        <v>0</v>
      </c>
      <c r="M30" s="211">
        <f t="shared" si="3"/>
        <v>0</v>
      </c>
      <c r="N30" s="118"/>
      <c r="O30" s="118"/>
      <c r="P30"/>
      <c r="Q30"/>
      <c r="R30"/>
      <c r="S30"/>
      <c r="T30"/>
      <c r="U30"/>
      <c r="V30"/>
    </row>
    <row r="31" spans="3:22" s="17" customFormat="1" ht="13.5" customHeight="1">
      <c r="C31" s="23" t="s">
        <v>20</v>
      </c>
      <c r="D31" s="12"/>
      <c r="E31" s="208">
        <v>7</v>
      </c>
      <c r="F31" s="90">
        <v>931.7121999999999</v>
      </c>
      <c r="G31" s="208">
        <v>14</v>
      </c>
      <c r="H31" s="90">
        <v>1486.1633299999999</v>
      </c>
      <c r="I31" s="40"/>
      <c r="J31" s="208"/>
      <c r="K31" s="90"/>
      <c r="L31" s="195">
        <f t="shared" si="2"/>
        <v>0</v>
      </c>
      <c r="M31" s="211">
        <f t="shared" si="3"/>
        <v>0</v>
      </c>
      <c r="N31" s="118"/>
      <c r="O31" s="118"/>
      <c r="P31"/>
      <c r="Q31"/>
      <c r="R31"/>
      <c r="S31"/>
      <c r="T31"/>
      <c r="U31"/>
      <c r="V31"/>
    </row>
    <row r="32" spans="3:22" s="17" customFormat="1" ht="13.5" customHeight="1">
      <c r="C32" s="116" t="s">
        <v>37</v>
      </c>
      <c r="D32" s="12"/>
      <c r="E32" s="208">
        <v>6</v>
      </c>
      <c r="F32" s="90">
        <v>957.72015</v>
      </c>
      <c r="G32" s="208">
        <v>14</v>
      </c>
      <c r="H32" s="90">
        <v>1588.4395799999998</v>
      </c>
      <c r="I32" s="40"/>
      <c r="J32" s="208"/>
      <c r="K32" s="90"/>
      <c r="L32" s="195">
        <f t="shared" si="2"/>
        <v>0</v>
      </c>
      <c r="M32" s="211">
        <f t="shared" si="3"/>
        <v>0</v>
      </c>
      <c r="N32" s="118"/>
      <c r="O32" s="118"/>
      <c r="P32"/>
      <c r="Q32"/>
      <c r="R32"/>
      <c r="S32"/>
      <c r="T32"/>
      <c r="U32"/>
      <c r="V32"/>
    </row>
    <row r="33" spans="3:22" s="17" customFormat="1" ht="13.5" customHeight="1">
      <c r="C33" s="23" t="s">
        <v>38</v>
      </c>
      <c r="D33" s="12"/>
      <c r="E33" s="208">
        <v>4</v>
      </c>
      <c r="F33" s="90">
        <v>758.01422</v>
      </c>
      <c r="G33" s="208">
        <v>8</v>
      </c>
      <c r="H33" s="90">
        <v>1225.72292</v>
      </c>
      <c r="I33" s="40"/>
      <c r="J33" s="208"/>
      <c r="K33" s="90"/>
      <c r="L33" s="195">
        <f t="shared" si="2"/>
        <v>0</v>
      </c>
      <c r="M33" s="211">
        <f t="shared" si="3"/>
        <v>0</v>
      </c>
      <c r="N33" s="118"/>
      <c r="O33" s="118"/>
      <c r="P33"/>
      <c r="Q33"/>
      <c r="R33"/>
      <c r="S33"/>
      <c r="T33"/>
      <c r="U33"/>
      <c r="V33"/>
    </row>
    <row r="34" spans="3:22" s="17" customFormat="1" ht="13.5" customHeight="1">
      <c r="C34" s="23" t="s">
        <v>21</v>
      </c>
      <c r="D34" s="12"/>
      <c r="E34" s="208">
        <v>12</v>
      </c>
      <c r="F34" s="90">
        <v>2891.70006</v>
      </c>
      <c r="G34" s="208">
        <v>20</v>
      </c>
      <c r="H34" s="90">
        <v>3287.26745</v>
      </c>
      <c r="I34" s="40"/>
      <c r="J34" s="208"/>
      <c r="K34" s="90"/>
      <c r="L34" s="195">
        <f t="shared" si="2"/>
        <v>0</v>
      </c>
      <c r="M34" s="211">
        <f t="shared" si="3"/>
        <v>0</v>
      </c>
      <c r="N34" s="118"/>
      <c r="O34" s="118"/>
      <c r="P34"/>
      <c r="Q34"/>
      <c r="R34"/>
      <c r="S34"/>
      <c r="T34"/>
      <c r="U34"/>
      <c r="V34"/>
    </row>
    <row r="35" spans="3:22" s="17" customFormat="1" ht="13.5" customHeight="1">
      <c r="C35" s="23" t="s">
        <v>22</v>
      </c>
      <c r="D35" s="12"/>
      <c r="E35" s="208">
        <v>4</v>
      </c>
      <c r="F35" s="90">
        <v>977.85491</v>
      </c>
      <c r="G35" s="208">
        <v>9</v>
      </c>
      <c r="H35" s="90">
        <v>1417.0664100000001</v>
      </c>
      <c r="I35" s="40"/>
      <c r="J35" s="208"/>
      <c r="K35" s="90"/>
      <c r="L35" s="195">
        <f t="shared" si="2"/>
        <v>0</v>
      </c>
      <c r="M35" s="211">
        <f t="shared" si="3"/>
        <v>0</v>
      </c>
      <c r="N35" s="118"/>
      <c r="O35" s="118"/>
      <c r="P35"/>
      <c r="Q35"/>
      <c r="R35"/>
      <c r="S35"/>
      <c r="T35"/>
      <c r="U35"/>
      <c r="V35"/>
    </row>
    <row r="36" spans="3:22" s="17" customFormat="1" ht="13.5" customHeight="1">
      <c r="C36" s="24" t="s">
        <v>39</v>
      </c>
      <c r="D36" s="15"/>
      <c r="E36" s="208">
        <v>8</v>
      </c>
      <c r="F36" s="90">
        <v>580.9996799999999</v>
      </c>
      <c r="G36" s="208">
        <v>14</v>
      </c>
      <c r="H36" s="90">
        <v>900.1961299999999</v>
      </c>
      <c r="I36" s="40"/>
      <c r="J36" s="208"/>
      <c r="K36" s="90"/>
      <c r="L36" s="195">
        <f t="shared" si="2"/>
        <v>0</v>
      </c>
      <c r="M36" s="211">
        <f t="shared" si="3"/>
        <v>0</v>
      </c>
      <c r="N36" s="118"/>
      <c r="O36" s="118"/>
      <c r="P36"/>
      <c r="Q36"/>
      <c r="R36"/>
      <c r="S36"/>
      <c r="T36"/>
      <c r="U36"/>
      <c r="V36"/>
    </row>
    <row r="37" spans="3:22" s="17" customFormat="1" ht="13.5" customHeight="1">
      <c r="C37" s="23" t="s">
        <v>40</v>
      </c>
      <c r="D37" s="12"/>
      <c r="E37" s="208">
        <v>9</v>
      </c>
      <c r="F37" s="90">
        <v>776.4375</v>
      </c>
      <c r="G37" s="208">
        <v>17</v>
      </c>
      <c r="H37" s="90">
        <v>1470.98778</v>
      </c>
      <c r="I37" s="40"/>
      <c r="J37" s="208"/>
      <c r="K37" s="90"/>
      <c r="L37" s="195">
        <f t="shared" si="2"/>
        <v>0</v>
      </c>
      <c r="M37" s="211">
        <f t="shared" si="3"/>
        <v>0</v>
      </c>
      <c r="N37" s="118"/>
      <c r="O37" s="118"/>
      <c r="P37"/>
      <c r="Q37"/>
      <c r="R37"/>
      <c r="S37"/>
      <c r="T37"/>
      <c r="U37"/>
      <c r="V37"/>
    </row>
    <row r="38" spans="3:22" s="17" customFormat="1" ht="13.5" customHeight="1">
      <c r="C38" s="23" t="s">
        <v>23</v>
      </c>
      <c r="D38" s="12"/>
      <c r="E38" s="208">
        <v>6</v>
      </c>
      <c r="F38" s="90">
        <v>917.44059</v>
      </c>
      <c r="G38" s="208">
        <v>16</v>
      </c>
      <c r="H38" s="90">
        <v>1443.02239</v>
      </c>
      <c r="I38" s="40"/>
      <c r="J38" s="208"/>
      <c r="K38" s="90"/>
      <c r="L38" s="195">
        <f t="shared" si="2"/>
        <v>0</v>
      </c>
      <c r="M38" s="211">
        <f t="shared" si="3"/>
        <v>0</v>
      </c>
      <c r="N38" s="118"/>
      <c r="O38" s="118">
        <f>32.6+32.5</f>
        <v>65.1</v>
      </c>
      <c r="P38"/>
      <c r="Q38"/>
      <c r="R38"/>
      <c r="S38"/>
      <c r="T38"/>
      <c r="U38"/>
      <c r="V38"/>
    </row>
    <row r="39" spans="3:22" s="17" customFormat="1" ht="13.5" customHeight="1">
      <c r="C39" s="23" t="s">
        <v>41</v>
      </c>
      <c r="D39" s="12"/>
      <c r="E39" s="208">
        <v>8</v>
      </c>
      <c r="F39" s="90">
        <v>1223.03326</v>
      </c>
      <c r="G39" s="208">
        <v>31</v>
      </c>
      <c r="H39" s="90">
        <v>3330.36354</v>
      </c>
      <c r="I39" s="40"/>
      <c r="J39" s="208"/>
      <c r="K39" s="90"/>
      <c r="L39" s="195">
        <f t="shared" si="2"/>
        <v>0</v>
      </c>
      <c r="M39" s="211">
        <f t="shared" si="3"/>
        <v>0</v>
      </c>
      <c r="N39" s="118"/>
      <c r="O39" s="118">
        <v>32.5</v>
      </c>
      <c r="P39"/>
      <c r="Q39"/>
      <c r="R39"/>
      <c r="S39"/>
      <c r="T39"/>
      <c r="U39"/>
      <c r="V39"/>
    </row>
    <row r="40" spans="3:22" s="17" customFormat="1" ht="13.5" customHeight="1">
      <c r="C40" s="23" t="s">
        <v>24</v>
      </c>
      <c r="D40" s="12"/>
      <c r="E40" s="208">
        <v>9</v>
      </c>
      <c r="F40" s="90">
        <v>979.6296000000001</v>
      </c>
      <c r="G40" s="208">
        <v>20</v>
      </c>
      <c r="H40" s="90">
        <v>2349.27441</v>
      </c>
      <c r="I40" s="40"/>
      <c r="J40" s="208"/>
      <c r="K40" s="90"/>
      <c r="L40" s="195">
        <f t="shared" si="2"/>
        <v>0</v>
      </c>
      <c r="M40" s="211">
        <f t="shared" si="3"/>
        <v>0</v>
      </c>
      <c r="N40" s="118"/>
      <c r="O40" s="118">
        <f>+O38+O39</f>
        <v>97.6</v>
      </c>
      <c r="P40"/>
      <c r="Q40"/>
      <c r="R40"/>
      <c r="S40"/>
      <c r="T40"/>
      <c r="U40"/>
      <c r="V40"/>
    </row>
    <row r="41" spans="3:22" s="17" customFormat="1" ht="13.5" customHeight="1">
      <c r="C41" s="23" t="s">
        <v>25</v>
      </c>
      <c r="D41" s="12"/>
      <c r="E41" s="208">
        <v>19</v>
      </c>
      <c r="F41" s="90">
        <v>2467.3133600000006</v>
      </c>
      <c r="G41" s="208">
        <v>29</v>
      </c>
      <c r="H41" s="90">
        <v>3194.5688300000006</v>
      </c>
      <c r="I41" s="40"/>
      <c r="J41" s="208"/>
      <c r="K41" s="90"/>
      <c r="L41" s="195">
        <f t="shared" si="2"/>
        <v>0</v>
      </c>
      <c r="M41" s="211">
        <f t="shared" si="3"/>
        <v>0</v>
      </c>
      <c r="N41" s="118"/>
      <c r="O41" s="118">
        <v>100</v>
      </c>
      <c r="P41"/>
      <c r="Q41"/>
      <c r="R41"/>
      <c r="S41"/>
      <c r="T41"/>
      <c r="U41"/>
      <c r="V41"/>
    </row>
    <row r="42" spans="3:22" s="17" customFormat="1" ht="13.5" customHeight="1">
      <c r="C42" s="23" t="s">
        <v>12</v>
      </c>
      <c r="D42" s="12"/>
      <c r="E42" s="208">
        <v>12</v>
      </c>
      <c r="F42" s="90">
        <v>1177.5788799999998</v>
      </c>
      <c r="G42" s="208">
        <v>49</v>
      </c>
      <c r="H42" s="90">
        <v>12609.63504</v>
      </c>
      <c r="I42" s="40"/>
      <c r="J42" s="208"/>
      <c r="K42" s="90"/>
      <c r="L42" s="195">
        <f t="shared" si="2"/>
        <v>0</v>
      </c>
      <c r="M42" s="211">
        <f t="shared" si="3"/>
        <v>0</v>
      </c>
      <c r="N42" s="118"/>
      <c r="O42" s="118">
        <f>+O41-O40</f>
        <v>2.4000000000000057</v>
      </c>
      <c r="P42"/>
      <c r="Q42"/>
      <c r="R42"/>
      <c r="S42"/>
      <c r="T42"/>
      <c r="U42"/>
      <c r="V42"/>
    </row>
    <row r="43" spans="3:22" s="17" customFormat="1" ht="13.5" customHeight="1">
      <c r="C43" s="23" t="s">
        <v>42</v>
      </c>
      <c r="D43" s="12"/>
      <c r="E43" s="208">
        <v>7</v>
      </c>
      <c r="F43" s="90">
        <v>869.04364</v>
      </c>
      <c r="G43" s="208">
        <v>14</v>
      </c>
      <c r="H43" s="90">
        <v>1393.54627</v>
      </c>
      <c r="I43" s="40"/>
      <c r="J43" s="208"/>
      <c r="K43" s="90"/>
      <c r="L43" s="195">
        <f t="shared" si="2"/>
        <v>0</v>
      </c>
      <c r="M43" s="211">
        <f t="shared" si="3"/>
        <v>0</v>
      </c>
      <c r="N43" s="118"/>
      <c r="O43" s="118"/>
      <c r="P43"/>
      <c r="Q43"/>
      <c r="R43"/>
      <c r="S43"/>
      <c r="T43"/>
      <c r="U43"/>
      <c r="V43"/>
    </row>
    <row r="44" spans="3:22" s="17" customFormat="1" ht="13.5" customHeight="1">
      <c r="C44" s="23" t="s">
        <v>47</v>
      </c>
      <c r="D44" s="12"/>
      <c r="E44" s="208">
        <v>8</v>
      </c>
      <c r="F44" s="90">
        <v>300.97</v>
      </c>
      <c r="G44" s="208">
        <v>12</v>
      </c>
      <c r="H44" s="90">
        <v>1013.2703999999999</v>
      </c>
      <c r="I44" s="40"/>
      <c r="J44" s="208"/>
      <c r="K44" s="90"/>
      <c r="L44" s="195">
        <f t="shared" si="2"/>
        <v>0</v>
      </c>
      <c r="M44" s="211">
        <f t="shared" si="3"/>
        <v>0</v>
      </c>
      <c r="N44" s="118"/>
      <c r="O44" s="118"/>
      <c r="P44"/>
      <c r="Q44"/>
      <c r="R44"/>
      <c r="S44"/>
      <c r="T44"/>
      <c r="U44"/>
      <c r="V44"/>
    </row>
    <row r="45" spans="3:22" s="17" customFormat="1" ht="13.5" customHeight="1">
      <c r="C45" s="23" t="s">
        <v>11</v>
      </c>
      <c r="D45" s="12"/>
      <c r="E45" s="208">
        <v>4</v>
      </c>
      <c r="F45" s="90">
        <v>541.77741</v>
      </c>
      <c r="G45" s="208">
        <v>13</v>
      </c>
      <c r="H45" s="90">
        <v>1337.2617300000002</v>
      </c>
      <c r="I45" s="40"/>
      <c r="J45" s="208"/>
      <c r="K45" s="90"/>
      <c r="L45" s="195">
        <f t="shared" si="2"/>
        <v>0</v>
      </c>
      <c r="M45" s="211">
        <f t="shared" si="3"/>
        <v>0</v>
      </c>
      <c r="N45" s="118"/>
      <c r="O45" s="118"/>
      <c r="P45"/>
      <c r="Q45"/>
      <c r="R45"/>
      <c r="S45"/>
      <c r="T45"/>
      <c r="U45"/>
      <c r="V45"/>
    </row>
    <row r="46" spans="3:22" s="17" customFormat="1" ht="13.5" customHeight="1">
      <c r="C46" s="23" t="s">
        <v>26</v>
      </c>
      <c r="D46" s="12"/>
      <c r="E46" s="208">
        <v>8</v>
      </c>
      <c r="F46" s="90">
        <v>883.6675600000001</v>
      </c>
      <c r="G46" s="208">
        <v>7</v>
      </c>
      <c r="H46" s="90">
        <v>960.73028</v>
      </c>
      <c r="I46" s="40"/>
      <c r="J46" s="208"/>
      <c r="K46" s="90"/>
      <c r="L46" s="195">
        <f t="shared" si="2"/>
        <v>0</v>
      </c>
      <c r="M46" s="211">
        <f t="shared" si="3"/>
        <v>0</v>
      </c>
      <c r="N46" s="118"/>
      <c r="O46" s="118"/>
      <c r="P46"/>
      <c r="Q46"/>
      <c r="R46"/>
      <c r="S46"/>
      <c r="T46"/>
      <c r="U46"/>
      <c r="V46"/>
    </row>
    <row r="47" spans="3:22" s="17" customFormat="1" ht="13.5" customHeight="1">
      <c r="C47" s="23" t="s">
        <v>43</v>
      </c>
      <c r="D47" s="12"/>
      <c r="E47" s="208">
        <v>7</v>
      </c>
      <c r="F47" s="90">
        <v>345.63617999999997</v>
      </c>
      <c r="G47" s="208">
        <v>11</v>
      </c>
      <c r="H47" s="90">
        <v>957.4708699999999</v>
      </c>
      <c r="I47" s="40"/>
      <c r="J47" s="208"/>
      <c r="K47" s="90"/>
      <c r="L47" s="195">
        <f t="shared" si="2"/>
        <v>0</v>
      </c>
      <c r="M47" s="211">
        <f t="shared" si="3"/>
        <v>0</v>
      </c>
      <c r="N47" s="118"/>
      <c r="O47" s="118"/>
      <c r="P47"/>
      <c r="Q47"/>
      <c r="R47"/>
      <c r="S47"/>
      <c r="T47"/>
      <c r="U47"/>
      <c r="V47"/>
    </row>
    <row r="48" spans="3:22" s="17" customFormat="1" ht="13.5" customHeight="1">
      <c r="C48" s="24" t="s">
        <v>27</v>
      </c>
      <c r="D48" s="15"/>
      <c r="E48" s="208">
        <v>6</v>
      </c>
      <c r="F48" s="90">
        <v>483.36376</v>
      </c>
      <c r="G48" s="208">
        <v>7</v>
      </c>
      <c r="H48" s="90">
        <v>543.95376</v>
      </c>
      <c r="I48" s="40"/>
      <c r="J48" s="208"/>
      <c r="K48" s="90"/>
      <c r="L48" s="195">
        <f t="shared" si="2"/>
        <v>0</v>
      </c>
      <c r="M48" s="211">
        <f t="shared" si="3"/>
        <v>0</v>
      </c>
      <c r="N48" s="118"/>
      <c r="O48" s="118"/>
      <c r="P48"/>
      <c r="Q48"/>
      <c r="R48"/>
      <c r="S48"/>
      <c r="T48"/>
      <c r="U48"/>
      <c r="V48"/>
    </row>
    <row r="49" spans="3:22" s="17" customFormat="1" ht="13.5" customHeight="1">
      <c r="C49" s="23" t="s">
        <v>9</v>
      </c>
      <c r="D49" s="12"/>
      <c r="E49" s="208">
        <v>19</v>
      </c>
      <c r="F49" s="90">
        <v>1252.15083</v>
      </c>
      <c r="G49" s="208">
        <v>27</v>
      </c>
      <c r="H49" s="90">
        <v>2160.0681999999997</v>
      </c>
      <c r="I49" s="40"/>
      <c r="J49" s="208"/>
      <c r="K49" s="90"/>
      <c r="L49" s="195">
        <f t="shared" si="2"/>
        <v>0</v>
      </c>
      <c r="M49" s="211">
        <f t="shared" si="3"/>
        <v>0</v>
      </c>
      <c r="N49" s="118"/>
      <c r="O49" s="118"/>
      <c r="P49"/>
      <c r="Q49"/>
      <c r="R49"/>
      <c r="S49"/>
      <c r="T49"/>
      <c r="U49"/>
      <c r="V49"/>
    </row>
    <row r="50" spans="3:22" s="17" customFormat="1" ht="13.5" customHeight="1">
      <c r="C50" s="23" t="s">
        <v>10</v>
      </c>
      <c r="D50" s="12"/>
      <c r="E50" s="208">
        <v>10</v>
      </c>
      <c r="F50" s="90">
        <v>777.4330600000001</v>
      </c>
      <c r="G50" s="208">
        <v>17</v>
      </c>
      <c r="H50" s="90">
        <v>2582.0306299999997</v>
      </c>
      <c r="I50" s="40"/>
      <c r="J50" s="208"/>
      <c r="K50" s="90"/>
      <c r="L50" s="195">
        <f t="shared" si="2"/>
        <v>0</v>
      </c>
      <c r="M50" s="211">
        <f t="shared" si="3"/>
        <v>0</v>
      </c>
      <c r="N50" s="118"/>
      <c r="O50" s="118"/>
      <c r="P50"/>
      <c r="Q50"/>
      <c r="R50"/>
      <c r="S50"/>
      <c r="T50"/>
      <c r="U50"/>
      <c r="V50"/>
    </row>
    <row r="51" spans="3:22" s="17" customFormat="1" ht="13.5" customHeight="1">
      <c r="C51" s="23" t="s">
        <v>8</v>
      </c>
      <c r="D51" s="12"/>
      <c r="E51" s="208">
        <v>22</v>
      </c>
      <c r="F51" s="90">
        <v>1290.1906999999999</v>
      </c>
      <c r="G51" s="208">
        <v>29</v>
      </c>
      <c r="H51" s="90">
        <v>2482.2056999999995</v>
      </c>
      <c r="I51" s="40"/>
      <c r="J51" s="208"/>
      <c r="K51" s="90"/>
      <c r="L51" s="195">
        <f t="shared" si="2"/>
        <v>0</v>
      </c>
      <c r="M51" s="211">
        <f t="shared" si="3"/>
        <v>0</v>
      </c>
      <c r="N51" s="118"/>
      <c r="O51" s="118"/>
      <c r="P51"/>
      <c r="Q51"/>
      <c r="R51"/>
      <c r="S51"/>
      <c r="T51"/>
      <c r="U51"/>
      <c r="V51"/>
    </row>
    <row r="52" spans="3:22" s="17" customFormat="1" ht="13.5" customHeight="1">
      <c r="C52" s="23" t="s">
        <v>28</v>
      </c>
      <c r="D52" s="12"/>
      <c r="E52" s="208">
        <v>7</v>
      </c>
      <c r="F52" s="90">
        <v>1331.9431499999998</v>
      </c>
      <c r="G52" s="208">
        <v>15</v>
      </c>
      <c r="H52" s="90">
        <v>2480.1656199999998</v>
      </c>
      <c r="I52" s="40"/>
      <c r="J52" s="208"/>
      <c r="K52" s="90"/>
      <c r="L52" s="195">
        <f t="shared" si="2"/>
        <v>0</v>
      </c>
      <c r="M52" s="211">
        <f t="shared" si="3"/>
        <v>0</v>
      </c>
      <c r="N52" s="118"/>
      <c r="O52" s="118"/>
      <c r="P52"/>
      <c r="Q52"/>
      <c r="R52"/>
      <c r="S52"/>
      <c r="T52"/>
      <c r="U52"/>
      <c r="V52"/>
    </row>
    <row r="53" spans="3:22" s="17" customFormat="1" ht="13.5" customHeight="1">
      <c r="C53" s="23" t="s">
        <v>91</v>
      </c>
      <c r="D53" s="12"/>
      <c r="E53" s="208">
        <v>0</v>
      </c>
      <c r="F53" s="90">
        <v>0</v>
      </c>
      <c r="G53" s="208">
        <v>3</v>
      </c>
      <c r="H53" s="90">
        <v>428.08002</v>
      </c>
      <c r="I53" s="40"/>
      <c r="J53" s="208"/>
      <c r="K53" s="90"/>
      <c r="L53" s="195"/>
      <c r="M53" s="211"/>
      <c r="N53" s="118"/>
      <c r="O53" s="118"/>
      <c r="P53"/>
      <c r="Q53"/>
      <c r="R53"/>
      <c r="S53"/>
      <c r="T53"/>
      <c r="U53"/>
      <c r="V53"/>
    </row>
    <row r="54" spans="3:22" s="17" customFormat="1" ht="13.5" customHeight="1">
      <c r="C54" s="23" t="s">
        <v>7</v>
      </c>
      <c r="D54" s="12"/>
      <c r="E54" s="208">
        <v>4</v>
      </c>
      <c r="F54" s="227">
        <v>984.7316500000001</v>
      </c>
      <c r="G54" s="208">
        <v>5</v>
      </c>
      <c r="H54" s="90">
        <v>1053.7156499999999</v>
      </c>
      <c r="I54" s="40"/>
      <c r="J54" s="208"/>
      <c r="K54" s="90"/>
      <c r="L54" s="195">
        <f t="shared" si="2"/>
        <v>0</v>
      </c>
      <c r="M54" s="211">
        <f t="shared" si="3"/>
        <v>0</v>
      </c>
      <c r="N54" s="118"/>
      <c r="O54" s="118"/>
      <c r="P54"/>
      <c r="Q54"/>
      <c r="R54"/>
      <c r="S54"/>
      <c r="T54"/>
      <c r="U54"/>
      <c r="V54"/>
    </row>
    <row r="55" spans="3:22" s="17" customFormat="1" ht="13.5" customHeight="1">
      <c r="C55" s="23" t="s">
        <v>29</v>
      </c>
      <c r="D55" s="12"/>
      <c r="E55" s="226">
        <v>9</v>
      </c>
      <c r="F55" s="227">
        <v>862.2290300000001</v>
      </c>
      <c r="G55" s="226">
        <v>13</v>
      </c>
      <c r="H55" s="90">
        <v>992.2776600000001</v>
      </c>
      <c r="I55" s="40"/>
      <c r="J55" s="208"/>
      <c r="K55" s="90"/>
      <c r="L55" s="195">
        <f t="shared" si="2"/>
        <v>0</v>
      </c>
      <c r="M55" s="211">
        <f t="shared" si="3"/>
        <v>0</v>
      </c>
      <c r="N55" s="118"/>
      <c r="O55" s="118"/>
      <c r="P55"/>
      <c r="Q55"/>
      <c r="R55"/>
      <c r="S55"/>
      <c r="T55"/>
      <c r="U55"/>
      <c r="V55"/>
    </row>
    <row r="56" spans="3:22" s="17" customFormat="1" ht="13.5" customHeight="1">
      <c r="C56" s="25" t="s">
        <v>30</v>
      </c>
      <c r="D56" s="12"/>
      <c r="E56" s="213">
        <v>15</v>
      </c>
      <c r="F56" s="228">
        <v>769.7848</v>
      </c>
      <c r="G56" s="213">
        <v>21</v>
      </c>
      <c r="H56" s="91">
        <v>1247.30264</v>
      </c>
      <c r="I56" s="40"/>
      <c r="J56" s="213"/>
      <c r="K56" s="90"/>
      <c r="L56" s="194">
        <f>IF(G56&gt;0,+J56/G56*100,0)</f>
        <v>0</v>
      </c>
      <c r="M56" s="210">
        <f>IF(H56&gt;0,+K56/H56*100,0)</f>
        <v>0</v>
      </c>
      <c r="N56" s="118"/>
      <c r="O56" s="118"/>
      <c r="P56"/>
      <c r="Q56"/>
      <c r="R56"/>
      <c r="S56"/>
      <c r="T56"/>
      <c r="U56"/>
      <c r="V56"/>
    </row>
    <row r="57" spans="3:13" ht="4.5" customHeight="1">
      <c r="C57" s="5"/>
      <c r="D57" s="225"/>
      <c r="E57" s="41"/>
      <c r="F57" s="41"/>
      <c r="G57" s="41"/>
      <c r="H57" s="41"/>
      <c r="I57" s="41"/>
      <c r="J57" s="41"/>
      <c r="K57" s="192"/>
      <c r="L57" s="10"/>
      <c r="M57" s="11"/>
    </row>
    <row r="58" spans="3:13" ht="5.25" customHeight="1">
      <c r="C58" s="108"/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3:13" ht="12.75" customHeight="1">
      <c r="C59" s="507" t="s">
        <v>94</v>
      </c>
      <c r="D59" s="507"/>
      <c r="E59" s="507"/>
      <c r="F59" s="507"/>
      <c r="G59" s="507"/>
      <c r="H59" s="507"/>
      <c r="I59" s="507"/>
      <c r="J59" s="507"/>
      <c r="K59" s="507"/>
      <c r="L59" s="507"/>
      <c r="M59" s="107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>
      <c r="Q74" s="17"/>
    </row>
    <row r="75" ht="12.75">
      <c r="Q75" s="17"/>
    </row>
    <row r="76" ht="12.75">
      <c r="Q76" s="17"/>
    </row>
    <row r="77" ht="12.75">
      <c r="Q77" s="17"/>
    </row>
    <row r="78" ht="12.75">
      <c r="Q78" s="17"/>
    </row>
    <row r="79" ht="12.75">
      <c r="Q79" s="17"/>
    </row>
    <row r="80" ht="12.75">
      <c r="Q80" s="17"/>
    </row>
    <row r="81" ht="12.75">
      <c r="Q81" s="17"/>
    </row>
    <row r="82" ht="12.75"/>
    <row r="83" ht="12.75"/>
    <row r="84" spans="5:6" ht="12.75">
      <c r="E84" t="s">
        <v>88</v>
      </c>
      <c r="F84" s="217" t="s">
        <v>99</v>
      </c>
    </row>
    <row r="85" spans="3:6" ht="12.75">
      <c r="C85" t="s">
        <v>31</v>
      </c>
      <c r="E85" s="117">
        <f>H22/1000</f>
        <v>232.34288185000005</v>
      </c>
      <c r="F85" s="117">
        <f>K22/1000</f>
        <v>0</v>
      </c>
    </row>
    <row r="86" spans="3:6" ht="12.75">
      <c r="C86" s="42" t="s">
        <v>95</v>
      </c>
      <c r="E86" s="117">
        <f>H25/1000</f>
        <v>62.55303624999999</v>
      </c>
      <c r="F86" s="117">
        <f>K25/1000</f>
        <v>0</v>
      </c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</sheetData>
  <sheetProtection/>
  <mergeCells count="10">
    <mergeCell ref="C59:L59"/>
    <mergeCell ref="C7:C9"/>
    <mergeCell ref="C4:M4"/>
    <mergeCell ref="J7:M7"/>
    <mergeCell ref="J8:K8"/>
    <mergeCell ref="L8:M8"/>
    <mergeCell ref="C5:M5"/>
    <mergeCell ref="E8:F8"/>
    <mergeCell ref="G8:H8"/>
    <mergeCell ref="E7:H7"/>
  </mergeCells>
  <printOptions horizontalCentered="1"/>
  <pageMargins left="0.83" right="0.38" top="0.2755905511811024" bottom="0.15" header="0" footer="0"/>
  <pageSetup horizontalDpi="600" verticalDpi="600" orientation="portrait" paperSize="9" scale="78" r:id="rId4"/>
  <headerFooter>
    <oddFooter>&amp;R&amp;"Arial Narrow,Normal"&amp;13Pag. &amp;"Arial Narrow,Negrita" 13</oddFooter>
  </headerFooter>
  <drawing r:id="rId3"/>
  <legacyDrawing r:id="rId2"/>
  <oleObjects>
    <oleObject progId="Word.Document.8" shapeId="16672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C5:AC109"/>
  <sheetViews>
    <sheetView showGridLines="0" zoomScaleSheetLayoutView="55" zoomScalePageLayoutView="0" workbookViewId="0" topLeftCell="A5">
      <selection activeCell="G13" sqref="G13"/>
    </sheetView>
  </sheetViews>
  <sheetFormatPr defaultColWidth="11.421875" defaultRowHeight="12.75"/>
  <cols>
    <col min="1" max="2" width="11.421875" style="44" customWidth="1"/>
    <col min="3" max="3" width="15.7109375" style="44" customWidth="1"/>
    <col min="4" max="4" width="0.85546875" style="44" customWidth="1"/>
    <col min="5" max="5" width="10.8515625" style="44" customWidth="1"/>
    <col min="6" max="6" width="11.7109375" style="44" customWidth="1"/>
    <col min="7" max="7" width="11.00390625" style="44" customWidth="1"/>
    <col min="8" max="8" width="10.7109375" style="44" customWidth="1"/>
    <col min="9" max="9" width="0.85546875" style="44" customWidth="1"/>
    <col min="10" max="10" width="10.7109375" style="44" customWidth="1"/>
    <col min="11" max="11" width="9.7109375" style="44" customWidth="1"/>
    <col min="12" max="12" width="11.00390625" style="44" customWidth="1"/>
    <col min="13" max="13" width="10.28125" style="44" customWidth="1"/>
    <col min="14" max="14" width="0.85546875" style="44" customWidth="1"/>
    <col min="15" max="15" width="8.7109375" style="44" customWidth="1"/>
    <col min="16" max="16" width="7.00390625" style="44" customWidth="1"/>
    <col min="17" max="17" width="20.421875" style="44" bestFit="1" customWidth="1"/>
    <col min="18" max="20" width="13.00390625" style="44" bestFit="1" customWidth="1"/>
    <col min="21" max="21" width="11.421875" style="44" customWidth="1"/>
    <col min="22" max="22" width="20.421875" style="44" bestFit="1" customWidth="1"/>
    <col min="23" max="23" width="12.28125" style="44" bestFit="1" customWidth="1"/>
    <col min="24" max="25" width="11.57421875" style="44" bestFit="1" customWidth="1"/>
    <col min="26" max="26" width="11.421875" style="44" customWidth="1"/>
    <col min="27" max="28" width="11.57421875" style="44" bestFit="1" customWidth="1"/>
    <col min="29" max="16384" width="11.421875" style="44" customWidth="1"/>
  </cols>
  <sheetData>
    <row r="5" spans="3:15" ht="30" customHeight="1">
      <c r="C5" s="523" t="s">
        <v>108</v>
      </c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5"/>
    </row>
    <row r="6" spans="3:15" ht="19.5" customHeight="1">
      <c r="C6" s="526" t="s">
        <v>101</v>
      </c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8"/>
    </row>
    <row r="7" spans="3:15" ht="4.5" customHeight="1"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46"/>
      <c r="O7" s="46"/>
    </row>
    <row r="8" spans="3:15" ht="18" customHeight="1">
      <c r="C8" s="529" t="s">
        <v>46</v>
      </c>
      <c r="D8" s="53"/>
      <c r="E8" s="529" t="s">
        <v>102</v>
      </c>
      <c r="F8" s="529"/>
      <c r="G8" s="529"/>
      <c r="H8" s="529"/>
      <c r="I8" s="53"/>
      <c r="J8" s="529" t="s">
        <v>100</v>
      </c>
      <c r="K8" s="529"/>
      <c r="L8" s="529"/>
      <c r="M8" s="529"/>
      <c r="N8" s="46"/>
      <c r="O8" s="529" t="s">
        <v>90</v>
      </c>
    </row>
    <row r="9" spans="3:15" ht="30" customHeight="1">
      <c r="C9" s="530"/>
      <c r="D9" s="53"/>
      <c r="E9" s="219" t="s">
        <v>61</v>
      </c>
      <c r="F9" s="219" t="s">
        <v>48</v>
      </c>
      <c r="G9" s="219" t="s">
        <v>49</v>
      </c>
      <c r="H9" s="219" t="s">
        <v>73</v>
      </c>
      <c r="I9" s="220"/>
      <c r="J9" s="219" t="s">
        <v>61</v>
      </c>
      <c r="K9" s="219" t="s">
        <v>48</v>
      </c>
      <c r="L9" s="219" t="s">
        <v>49</v>
      </c>
      <c r="M9" s="219" t="s">
        <v>73</v>
      </c>
      <c r="N9" s="46"/>
      <c r="O9" s="530"/>
    </row>
    <row r="10" spans="3:15" ht="4.5" customHeight="1">
      <c r="C10" s="54"/>
      <c r="D10" s="55"/>
      <c r="E10" s="54"/>
      <c r="F10" s="54"/>
      <c r="G10" s="54"/>
      <c r="H10" s="54"/>
      <c r="I10" s="55"/>
      <c r="J10" s="54"/>
      <c r="K10" s="54"/>
      <c r="L10" s="54"/>
      <c r="M10" s="54"/>
      <c r="N10" s="46"/>
      <c r="O10" s="46"/>
    </row>
    <row r="11" spans="3:28" ht="24" customHeight="1">
      <c r="C11" s="99" t="s">
        <v>72</v>
      </c>
      <c r="D11" s="56"/>
      <c r="E11" s="100">
        <f>SUM(E12:E14)</f>
        <v>0</v>
      </c>
      <c r="F11" s="101">
        <f>SUM(F12:F14)</f>
        <v>0</v>
      </c>
      <c r="G11" s="102">
        <f>SUM(G12:G14)</f>
        <v>0</v>
      </c>
      <c r="H11" s="103">
        <f>SUM(H12:H14)</f>
        <v>0</v>
      </c>
      <c r="I11" s="57"/>
      <c r="J11" s="100">
        <f>SUM(J12:J14)</f>
        <v>0</v>
      </c>
      <c r="K11" s="101">
        <f>SUM(K12:K14)</f>
        <v>0</v>
      </c>
      <c r="L11" s="102">
        <f>SUM(L12:L14)</f>
        <v>0</v>
      </c>
      <c r="M11" s="103">
        <f>SUM(M12:M14)</f>
        <v>0</v>
      </c>
      <c r="N11" s="46"/>
      <c r="O11" s="104" t="e">
        <f>(+M11/H11-1)*100</f>
        <v>#DIV/0!</v>
      </c>
      <c r="Q11" s="232" t="s">
        <v>109</v>
      </c>
      <c r="R11" s="229" t="s">
        <v>142</v>
      </c>
      <c r="S11" s="229" t="s">
        <v>143</v>
      </c>
      <c r="T11" s="229" t="s">
        <v>110</v>
      </c>
      <c r="V11" s="230" t="s">
        <v>109</v>
      </c>
      <c r="W11" s="230" t="s">
        <v>143</v>
      </c>
      <c r="X11" s="230" t="s">
        <v>146</v>
      </c>
      <c r="Y11" s="230" t="s">
        <v>147</v>
      </c>
      <c r="AA11" s="230" t="s">
        <v>109</v>
      </c>
      <c r="AB11" s="230" t="s">
        <v>110</v>
      </c>
    </row>
    <row r="12" spans="3:28" s="43" customFormat="1" ht="30" customHeight="1">
      <c r="C12" s="58" t="s">
        <v>50</v>
      </c>
      <c r="D12" s="59"/>
      <c r="E12" s="78"/>
      <c r="F12" s="78"/>
      <c r="G12" s="60"/>
      <c r="H12" s="79"/>
      <c r="I12" s="61"/>
      <c r="J12" s="78"/>
      <c r="K12" s="78"/>
      <c r="L12" s="60"/>
      <c r="M12" s="60"/>
      <c r="N12" s="62"/>
      <c r="O12" s="212" t="e">
        <f>(+M12/H12-1)*100</f>
        <v>#DIV/0!</v>
      </c>
      <c r="Q12" s="238">
        <v>2</v>
      </c>
      <c r="R12" s="239">
        <v>187221</v>
      </c>
      <c r="S12" s="239">
        <v>121162</v>
      </c>
      <c r="T12" s="238">
        <v>145424</v>
      </c>
      <c r="U12" s="240"/>
      <c r="V12" s="239">
        <v>2</v>
      </c>
      <c r="W12" s="239">
        <v>119270</v>
      </c>
      <c r="X12" s="239">
        <v>204126</v>
      </c>
      <c r="Y12" s="239">
        <v>160556</v>
      </c>
      <c r="Z12" s="241"/>
      <c r="AA12" s="239">
        <v>2</v>
      </c>
      <c r="AB12" s="239">
        <v>145424</v>
      </c>
    </row>
    <row r="13" spans="3:28" s="43" customFormat="1" ht="30" customHeight="1">
      <c r="C13" s="63" t="s">
        <v>78</v>
      </c>
      <c r="D13" s="64"/>
      <c r="E13" s="78"/>
      <c r="F13" s="78"/>
      <c r="G13" s="80">
        <f>+E13+F13</f>
        <v>0</v>
      </c>
      <c r="H13" s="79"/>
      <c r="I13" s="61"/>
      <c r="J13" s="78"/>
      <c r="K13" s="78"/>
      <c r="L13" s="80"/>
      <c r="M13" s="60"/>
      <c r="N13" s="62"/>
      <c r="O13" s="212" t="e">
        <f>(+M13/H13-1)*100</f>
        <v>#DIV/0!</v>
      </c>
      <c r="Q13" s="238">
        <v>3</v>
      </c>
      <c r="R13" s="239">
        <v>666212</v>
      </c>
      <c r="S13" s="239">
        <v>685303</v>
      </c>
      <c r="T13" s="238">
        <v>486579</v>
      </c>
      <c r="U13" s="240"/>
      <c r="V13" s="239">
        <v>3</v>
      </c>
      <c r="W13" s="239">
        <v>1080612</v>
      </c>
      <c r="X13" s="239">
        <v>799175</v>
      </c>
      <c r="Y13" s="239">
        <v>537662</v>
      </c>
      <c r="Z13" s="241"/>
      <c r="AA13" s="239">
        <v>3</v>
      </c>
      <c r="AB13" s="239">
        <v>486579</v>
      </c>
    </row>
    <row r="14" spans="3:28" s="43" customFormat="1" ht="30" customHeight="1">
      <c r="C14" s="66" t="s">
        <v>51</v>
      </c>
      <c r="D14" s="64"/>
      <c r="E14" s="81"/>
      <c r="F14" s="81"/>
      <c r="G14" s="83">
        <f>+E14+F14</f>
        <v>0</v>
      </c>
      <c r="H14" s="82"/>
      <c r="I14" s="61"/>
      <c r="J14" s="81"/>
      <c r="K14" s="81"/>
      <c r="L14" s="83"/>
      <c r="M14" s="84"/>
      <c r="N14" s="62"/>
      <c r="O14" s="212" t="e">
        <f>(+M14/H14-1)*100</f>
        <v>#DIV/0!</v>
      </c>
      <c r="Q14" s="238">
        <v>4</v>
      </c>
      <c r="R14" s="239">
        <v>387533</v>
      </c>
      <c r="S14" s="239">
        <v>258056</v>
      </c>
      <c r="T14" s="238">
        <v>323874</v>
      </c>
      <c r="U14" s="240"/>
      <c r="V14" s="239">
        <v>4</v>
      </c>
      <c r="W14" s="239">
        <v>610138</v>
      </c>
      <c r="X14" s="239">
        <v>505147</v>
      </c>
      <c r="Y14" s="239">
        <v>369005</v>
      </c>
      <c r="Z14" s="241"/>
      <c r="AA14" s="239">
        <v>4</v>
      </c>
      <c r="AB14" s="239">
        <v>323874</v>
      </c>
    </row>
    <row r="15" spans="3:28" ht="4.5" customHeight="1"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47"/>
      <c r="O15" s="46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</row>
    <row r="16" spans="3:28" ht="24" customHeight="1">
      <c r="C16" s="99" t="s">
        <v>6</v>
      </c>
      <c r="D16" s="56"/>
      <c r="E16" s="105">
        <f>SUM(E18:E49)</f>
        <v>1064753</v>
      </c>
      <c r="F16" s="105">
        <f>SUM(F18:F49)</f>
        <v>968581</v>
      </c>
      <c r="G16" s="105">
        <f>SUM(G18:G48)</f>
        <v>2032290</v>
      </c>
      <c r="H16" s="105">
        <f>SUM(H18:H48)</f>
        <v>955877</v>
      </c>
      <c r="I16" s="57"/>
      <c r="J16" s="105">
        <f>SUM(J18:J48)</f>
        <v>1810020</v>
      </c>
      <c r="K16" s="105">
        <f>SUM(K18:K48)</f>
        <v>1508448</v>
      </c>
      <c r="L16" s="105">
        <f>SUM(L18:L48)</f>
        <v>3318468</v>
      </c>
      <c r="M16" s="105">
        <f>SUM(M18:M48)</f>
        <v>1067223</v>
      </c>
      <c r="N16" s="46"/>
      <c r="O16" s="106">
        <f>(+M16/H16-1)*100</f>
        <v>11.648569847375768</v>
      </c>
      <c r="Q16" s="242" t="s">
        <v>111</v>
      </c>
      <c r="R16" s="242" t="s">
        <v>142</v>
      </c>
      <c r="S16" s="242" t="s">
        <v>143</v>
      </c>
      <c r="T16" s="242" t="s">
        <v>144</v>
      </c>
      <c r="U16" s="241"/>
      <c r="V16" s="242" t="s">
        <v>111</v>
      </c>
      <c r="W16" s="243" t="s">
        <v>145</v>
      </c>
      <c r="X16" s="244" t="s">
        <v>146</v>
      </c>
      <c r="Y16" s="244" t="s">
        <v>147</v>
      </c>
      <c r="Z16" s="241"/>
      <c r="AA16" s="241"/>
      <c r="AB16" s="241"/>
    </row>
    <row r="17" spans="3:28" ht="4.5" customHeight="1">
      <c r="C17" s="54"/>
      <c r="D17" s="55"/>
      <c r="E17" s="54"/>
      <c r="F17" s="54"/>
      <c r="G17" s="54"/>
      <c r="H17" s="54"/>
      <c r="I17" s="55"/>
      <c r="J17" s="54"/>
      <c r="K17" s="54"/>
      <c r="L17" s="54"/>
      <c r="M17" s="54"/>
      <c r="N17" s="46"/>
      <c r="O17" s="46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</row>
    <row r="18" spans="3:29" s="43" customFormat="1" ht="11.25" customHeight="1">
      <c r="C18" s="67" t="s">
        <v>15</v>
      </c>
      <c r="D18" s="234"/>
      <c r="E18" s="68">
        <v>8597</v>
      </c>
      <c r="F18" s="69">
        <v>12306</v>
      </c>
      <c r="G18" s="69">
        <f aca="true" t="shared" si="0" ref="G18:G47">+E18+F18</f>
        <v>20903</v>
      </c>
      <c r="H18" s="69">
        <v>7238</v>
      </c>
      <c r="I18" s="61"/>
      <c r="J18" s="70">
        <v>14336</v>
      </c>
      <c r="K18" s="69">
        <v>14140</v>
      </c>
      <c r="L18" s="69">
        <f aca="true" t="shared" si="1" ref="L18:L48">+J18+K18</f>
        <v>28476</v>
      </c>
      <c r="M18" s="122">
        <v>8230</v>
      </c>
      <c r="N18" s="62"/>
      <c r="O18" s="71">
        <f aca="true" t="shared" si="2" ref="O18:O35">(+M18/H18-1)*100</f>
        <v>13.705443492677528</v>
      </c>
      <c r="Q18" s="236" t="s">
        <v>112</v>
      </c>
      <c r="R18" s="237">
        <v>8597</v>
      </c>
      <c r="S18" s="238">
        <v>8597</v>
      </c>
      <c r="T18" s="238">
        <v>7238</v>
      </c>
      <c r="U18" s="240"/>
      <c r="V18" s="245" t="s">
        <v>112</v>
      </c>
      <c r="W18" s="238">
        <v>14336</v>
      </c>
      <c r="X18" s="239">
        <v>14140</v>
      </c>
      <c r="Y18" s="239">
        <v>8230</v>
      </c>
      <c r="Z18" s="240"/>
      <c r="AA18" s="246" t="s">
        <v>111</v>
      </c>
      <c r="AB18" s="246" t="s">
        <v>150</v>
      </c>
      <c r="AC18" s="44"/>
    </row>
    <row r="19" spans="3:29" s="43" customFormat="1" ht="11.25" customHeight="1">
      <c r="C19" s="48" t="s">
        <v>16</v>
      </c>
      <c r="D19" s="234"/>
      <c r="E19" s="72">
        <v>22888</v>
      </c>
      <c r="F19" s="72">
        <v>16126</v>
      </c>
      <c r="G19" s="72">
        <f t="shared" si="0"/>
        <v>39014</v>
      </c>
      <c r="H19" s="72">
        <v>19250</v>
      </c>
      <c r="I19" s="61"/>
      <c r="J19" s="73">
        <v>30812</v>
      </c>
      <c r="K19" s="72">
        <v>27654</v>
      </c>
      <c r="L19" s="72">
        <f t="shared" si="1"/>
        <v>58466</v>
      </c>
      <c r="M19" s="123">
        <v>22837</v>
      </c>
      <c r="N19" s="62"/>
      <c r="O19" s="65">
        <f t="shared" si="2"/>
        <v>18.633766233766224</v>
      </c>
      <c r="Q19" s="236" t="s">
        <v>113</v>
      </c>
      <c r="R19" s="237">
        <v>22888</v>
      </c>
      <c r="S19" s="238">
        <v>22888</v>
      </c>
      <c r="T19" s="238">
        <v>19250</v>
      </c>
      <c r="U19" s="240"/>
      <c r="V19" s="245" t="s">
        <v>113</v>
      </c>
      <c r="W19" s="238">
        <v>30812</v>
      </c>
      <c r="X19" s="239">
        <v>27654</v>
      </c>
      <c r="Y19" s="239">
        <v>22837</v>
      </c>
      <c r="Z19" s="240"/>
      <c r="AA19" s="247" t="s">
        <v>112</v>
      </c>
      <c r="AB19" s="248">
        <v>12306</v>
      </c>
      <c r="AC19" s="44"/>
    </row>
    <row r="20" spans="3:29" s="43" customFormat="1" ht="11.25" customHeight="1">
      <c r="C20" s="48" t="s">
        <v>17</v>
      </c>
      <c r="D20" s="234"/>
      <c r="E20" s="72">
        <v>11635</v>
      </c>
      <c r="F20" s="72">
        <v>14794</v>
      </c>
      <c r="G20" s="72">
        <f t="shared" si="0"/>
        <v>26429</v>
      </c>
      <c r="H20" s="72">
        <v>12021</v>
      </c>
      <c r="I20" s="61"/>
      <c r="J20" s="73">
        <v>32273</v>
      </c>
      <c r="K20" s="72">
        <v>22661</v>
      </c>
      <c r="L20" s="72">
        <f t="shared" si="1"/>
        <v>54934</v>
      </c>
      <c r="M20" s="123">
        <v>13141</v>
      </c>
      <c r="N20" s="62"/>
      <c r="O20" s="65">
        <f t="shared" si="2"/>
        <v>9.317028533399885</v>
      </c>
      <c r="Q20" s="236" t="s">
        <v>114</v>
      </c>
      <c r="R20" s="237">
        <v>11635</v>
      </c>
      <c r="S20" s="238">
        <v>11635</v>
      </c>
      <c r="T20" s="238">
        <v>12021</v>
      </c>
      <c r="U20" s="240"/>
      <c r="V20" s="245" t="s">
        <v>114</v>
      </c>
      <c r="W20" s="238">
        <v>32273</v>
      </c>
      <c r="X20" s="239">
        <v>22661</v>
      </c>
      <c r="Y20" s="239">
        <v>13141</v>
      </c>
      <c r="Z20" s="240"/>
      <c r="AA20" s="247" t="s">
        <v>113</v>
      </c>
      <c r="AB20" s="248">
        <v>16126</v>
      </c>
      <c r="AC20" s="44"/>
    </row>
    <row r="21" spans="3:29" s="43" customFormat="1" ht="11.25" customHeight="1">
      <c r="C21" s="48" t="s">
        <v>18</v>
      </c>
      <c r="D21" s="234"/>
      <c r="E21" s="72">
        <v>49494</v>
      </c>
      <c r="F21" s="72">
        <v>54713</v>
      </c>
      <c r="G21" s="72">
        <f t="shared" si="0"/>
        <v>104207</v>
      </c>
      <c r="H21" s="72">
        <v>50377</v>
      </c>
      <c r="I21" s="61"/>
      <c r="J21" s="73">
        <v>73466</v>
      </c>
      <c r="K21" s="72">
        <v>60418</v>
      </c>
      <c r="L21" s="72">
        <f t="shared" si="1"/>
        <v>133884</v>
      </c>
      <c r="M21" s="123">
        <v>49937</v>
      </c>
      <c r="N21" s="62"/>
      <c r="O21" s="65">
        <f t="shared" si="2"/>
        <v>-0.8734144550092249</v>
      </c>
      <c r="Q21" s="236" t="s">
        <v>115</v>
      </c>
      <c r="R21" s="237">
        <v>49494</v>
      </c>
      <c r="S21" s="238">
        <v>49494</v>
      </c>
      <c r="T21" s="238">
        <v>50377</v>
      </c>
      <c r="U21" s="240"/>
      <c r="V21" s="245" t="s">
        <v>115</v>
      </c>
      <c r="W21" s="238">
        <v>73466</v>
      </c>
      <c r="X21" s="239">
        <v>60418</v>
      </c>
      <c r="Y21" s="239">
        <v>49937</v>
      </c>
      <c r="Z21" s="240"/>
      <c r="AA21" s="247" t="s">
        <v>114</v>
      </c>
      <c r="AB21" s="248">
        <v>14794</v>
      </c>
      <c r="AC21" s="44"/>
    </row>
    <row r="22" spans="3:29" s="43" customFormat="1" ht="11.25" customHeight="1">
      <c r="C22" s="48" t="s">
        <v>19</v>
      </c>
      <c r="D22" s="234"/>
      <c r="E22" s="72">
        <v>16522</v>
      </c>
      <c r="F22" s="72">
        <v>17128</v>
      </c>
      <c r="G22" s="72">
        <f t="shared" si="0"/>
        <v>33650</v>
      </c>
      <c r="H22" s="72">
        <v>19582</v>
      </c>
      <c r="I22" s="61"/>
      <c r="J22" s="73">
        <v>30044</v>
      </c>
      <c r="K22" s="72">
        <v>25225</v>
      </c>
      <c r="L22" s="72">
        <f t="shared" si="1"/>
        <v>55269</v>
      </c>
      <c r="M22" s="123">
        <v>20389</v>
      </c>
      <c r="N22" s="62"/>
      <c r="O22" s="65">
        <f t="shared" si="2"/>
        <v>4.121131651516707</v>
      </c>
      <c r="Q22" s="236" t="s">
        <v>116</v>
      </c>
      <c r="R22" s="237">
        <v>16522</v>
      </c>
      <c r="S22" s="238">
        <v>16522</v>
      </c>
      <c r="T22" s="238">
        <v>19582</v>
      </c>
      <c r="U22" s="240"/>
      <c r="V22" s="245" t="s">
        <v>116</v>
      </c>
      <c r="W22" s="238">
        <v>30044</v>
      </c>
      <c r="X22" s="239">
        <v>25225</v>
      </c>
      <c r="Y22" s="239">
        <v>20389</v>
      </c>
      <c r="Z22" s="240"/>
      <c r="AA22" s="247" t="s">
        <v>115</v>
      </c>
      <c r="AB22" s="248">
        <v>54713</v>
      </c>
      <c r="AC22" s="44"/>
    </row>
    <row r="23" spans="3:29" s="43" customFormat="1" ht="11.25" customHeight="1">
      <c r="C23" s="48" t="s">
        <v>20</v>
      </c>
      <c r="D23" s="234"/>
      <c r="E23" s="72">
        <v>22213</v>
      </c>
      <c r="F23" s="72">
        <v>32697</v>
      </c>
      <c r="G23" s="72">
        <f t="shared" si="0"/>
        <v>54910</v>
      </c>
      <c r="H23" s="72">
        <v>22734</v>
      </c>
      <c r="I23" s="61"/>
      <c r="J23" s="73">
        <v>49871</v>
      </c>
      <c r="K23" s="72">
        <v>35336</v>
      </c>
      <c r="L23" s="72">
        <f t="shared" si="1"/>
        <v>85207</v>
      </c>
      <c r="M23" s="123">
        <v>26950</v>
      </c>
      <c r="N23" s="62"/>
      <c r="O23" s="65">
        <f t="shared" si="2"/>
        <v>18.544910706430894</v>
      </c>
      <c r="Q23" s="236" t="s">
        <v>117</v>
      </c>
      <c r="R23" s="237">
        <v>22213</v>
      </c>
      <c r="S23" s="238">
        <v>22213</v>
      </c>
      <c r="T23" s="238">
        <v>22734</v>
      </c>
      <c r="U23" s="240"/>
      <c r="V23" s="245" t="s">
        <v>117</v>
      </c>
      <c r="W23" s="238">
        <v>49871</v>
      </c>
      <c r="X23" s="239">
        <v>35336</v>
      </c>
      <c r="Y23" s="239">
        <v>26950</v>
      </c>
      <c r="Z23" s="240"/>
      <c r="AA23" s="247" t="s">
        <v>116</v>
      </c>
      <c r="AB23" s="248">
        <v>17128</v>
      </c>
      <c r="AC23" s="44"/>
    </row>
    <row r="24" spans="3:29" s="43" customFormat="1" ht="11.25" customHeight="1">
      <c r="C24" s="48" t="s">
        <v>37</v>
      </c>
      <c r="D24" s="234"/>
      <c r="E24" s="72">
        <v>39007</v>
      </c>
      <c r="F24" s="72">
        <v>39814</v>
      </c>
      <c r="G24" s="72">
        <f t="shared" si="0"/>
        <v>78821</v>
      </c>
      <c r="H24" s="72">
        <v>52776</v>
      </c>
      <c r="I24" s="61"/>
      <c r="J24" s="73">
        <v>61773</v>
      </c>
      <c r="K24" s="72">
        <v>49244</v>
      </c>
      <c r="L24" s="72">
        <f t="shared" si="1"/>
        <v>111017</v>
      </c>
      <c r="M24" s="123">
        <v>46457</v>
      </c>
      <c r="N24" s="62"/>
      <c r="O24" s="65">
        <f t="shared" si="2"/>
        <v>-11.97324541458239</v>
      </c>
      <c r="Q24" s="236" t="s">
        <v>118</v>
      </c>
      <c r="R24" s="237">
        <v>39007</v>
      </c>
      <c r="S24" s="238">
        <v>39007</v>
      </c>
      <c r="T24" s="238">
        <v>52776</v>
      </c>
      <c r="U24" s="240"/>
      <c r="V24" s="245" t="s">
        <v>118</v>
      </c>
      <c r="W24" s="238">
        <v>61773</v>
      </c>
      <c r="X24" s="239">
        <v>49244</v>
      </c>
      <c r="Y24" s="239">
        <v>46457</v>
      </c>
      <c r="Z24" s="240"/>
      <c r="AA24" s="247" t="s">
        <v>117</v>
      </c>
      <c r="AB24" s="248">
        <v>32697</v>
      </c>
      <c r="AC24" s="44"/>
    </row>
    <row r="25" spans="3:29" s="43" customFormat="1" ht="11.25" customHeight="1">
      <c r="C25" s="48" t="s">
        <v>38</v>
      </c>
      <c r="D25" s="234"/>
      <c r="E25" s="72">
        <v>7064</v>
      </c>
      <c r="F25" s="72">
        <v>6672</v>
      </c>
      <c r="G25" s="72">
        <f t="shared" si="0"/>
        <v>13736</v>
      </c>
      <c r="H25" s="72">
        <v>9402</v>
      </c>
      <c r="I25" s="61"/>
      <c r="J25" s="73">
        <v>15060</v>
      </c>
      <c r="K25" s="72">
        <v>10380</v>
      </c>
      <c r="L25" s="72">
        <f t="shared" si="1"/>
        <v>25440</v>
      </c>
      <c r="M25" s="123">
        <v>10738</v>
      </c>
      <c r="N25" s="62"/>
      <c r="O25" s="65">
        <f t="shared" si="2"/>
        <v>14.209742607955755</v>
      </c>
      <c r="Q25" s="236" t="s">
        <v>119</v>
      </c>
      <c r="R25" s="237">
        <v>7064</v>
      </c>
      <c r="S25" s="238">
        <v>7064</v>
      </c>
      <c r="T25" s="238">
        <v>9402</v>
      </c>
      <c r="U25" s="240"/>
      <c r="V25" s="245" t="s">
        <v>119</v>
      </c>
      <c r="W25" s="238">
        <v>15060</v>
      </c>
      <c r="X25" s="239">
        <v>10380</v>
      </c>
      <c r="Y25" s="239">
        <v>10738</v>
      </c>
      <c r="Z25" s="240"/>
      <c r="AA25" s="247" t="s">
        <v>118</v>
      </c>
      <c r="AB25" s="248">
        <v>39814</v>
      </c>
      <c r="AC25" s="44"/>
    </row>
    <row r="26" spans="3:29" s="43" customFormat="1" ht="11.25" customHeight="1">
      <c r="C26" s="48" t="s">
        <v>21</v>
      </c>
      <c r="D26" s="234"/>
      <c r="E26" s="72">
        <v>23338</v>
      </c>
      <c r="F26" s="72">
        <v>36598</v>
      </c>
      <c r="G26" s="72">
        <f t="shared" si="0"/>
        <v>59936</v>
      </c>
      <c r="H26" s="72">
        <v>38776</v>
      </c>
      <c r="I26" s="61"/>
      <c r="J26" s="73">
        <v>46731</v>
      </c>
      <c r="K26" s="72">
        <v>56321</v>
      </c>
      <c r="L26" s="72">
        <f t="shared" si="1"/>
        <v>103052</v>
      </c>
      <c r="M26" s="123">
        <v>42557</v>
      </c>
      <c r="N26" s="62"/>
      <c r="O26" s="65">
        <f t="shared" si="2"/>
        <v>9.750876831029508</v>
      </c>
      <c r="Q26" s="236" t="s">
        <v>33</v>
      </c>
      <c r="R26" s="237">
        <v>232</v>
      </c>
      <c r="S26" s="238">
        <v>23338</v>
      </c>
      <c r="T26" s="238">
        <v>38776</v>
      </c>
      <c r="U26" s="240"/>
      <c r="V26" s="245" t="s">
        <v>120</v>
      </c>
      <c r="W26" s="238">
        <v>46731</v>
      </c>
      <c r="X26" s="239">
        <v>56321</v>
      </c>
      <c r="Y26" s="239">
        <v>42557</v>
      </c>
      <c r="Z26" s="240"/>
      <c r="AA26" s="247" t="s">
        <v>119</v>
      </c>
      <c r="AB26" s="248">
        <v>6672</v>
      </c>
      <c r="AC26" s="44"/>
    </row>
    <row r="27" spans="3:29" s="43" customFormat="1" ht="11.25" customHeight="1">
      <c r="C27" s="48" t="s">
        <v>22</v>
      </c>
      <c r="D27" s="234"/>
      <c r="E27" s="72">
        <v>4593</v>
      </c>
      <c r="F27" s="72">
        <v>8560</v>
      </c>
      <c r="G27" s="72">
        <f t="shared" si="0"/>
        <v>13153</v>
      </c>
      <c r="H27" s="72">
        <v>11674</v>
      </c>
      <c r="I27" s="61"/>
      <c r="J27" s="73">
        <v>10704</v>
      </c>
      <c r="K27" s="72">
        <v>12574</v>
      </c>
      <c r="L27" s="72">
        <f t="shared" si="1"/>
        <v>23278</v>
      </c>
      <c r="M27" s="123">
        <v>13492</v>
      </c>
      <c r="N27" s="62"/>
      <c r="O27" s="65">
        <f t="shared" si="2"/>
        <v>15.573068357032716</v>
      </c>
      <c r="Q27" s="236" t="s">
        <v>120</v>
      </c>
      <c r="R27" s="237">
        <v>23338</v>
      </c>
      <c r="S27" s="238">
        <v>4593</v>
      </c>
      <c r="T27" s="238">
        <v>11674</v>
      </c>
      <c r="U27" s="240"/>
      <c r="V27" s="245" t="s">
        <v>121</v>
      </c>
      <c r="W27" s="238">
        <v>10704</v>
      </c>
      <c r="X27" s="239">
        <v>12574</v>
      </c>
      <c r="Y27" s="239">
        <v>13492</v>
      </c>
      <c r="Z27" s="240"/>
      <c r="AA27" s="247" t="s">
        <v>120</v>
      </c>
      <c r="AB27" s="248">
        <v>36598</v>
      </c>
      <c r="AC27" s="44"/>
    </row>
    <row r="28" spans="3:29" s="43" customFormat="1" ht="11.25" customHeight="1">
      <c r="C28" s="49" t="s">
        <v>39</v>
      </c>
      <c r="D28" s="50"/>
      <c r="E28" s="72">
        <v>24135</v>
      </c>
      <c r="F28" s="72">
        <v>21109</v>
      </c>
      <c r="G28" s="72">
        <f t="shared" si="0"/>
        <v>45244</v>
      </c>
      <c r="H28" s="72">
        <v>29689</v>
      </c>
      <c r="I28" s="61"/>
      <c r="J28" s="73">
        <v>39455</v>
      </c>
      <c r="K28" s="72">
        <v>31576</v>
      </c>
      <c r="L28" s="72">
        <f t="shared" si="1"/>
        <v>71031</v>
      </c>
      <c r="M28" s="123">
        <v>27932</v>
      </c>
      <c r="N28" s="62"/>
      <c r="O28" s="65">
        <f t="shared" si="2"/>
        <v>-5.918016773889323</v>
      </c>
      <c r="Q28" s="236" t="s">
        <v>121</v>
      </c>
      <c r="R28" s="237">
        <v>4593</v>
      </c>
      <c r="S28" s="238">
        <v>24135</v>
      </c>
      <c r="T28" s="238">
        <v>29689</v>
      </c>
      <c r="U28" s="240"/>
      <c r="V28" s="245" t="s">
        <v>122</v>
      </c>
      <c r="W28" s="238">
        <v>39455</v>
      </c>
      <c r="X28" s="239">
        <v>31576</v>
      </c>
      <c r="Y28" s="239">
        <v>27932</v>
      </c>
      <c r="Z28" s="240"/>
      <c r="AA28" s="247" t="s">
        <v>121</v>
      </c>
      <c r="AB28" s="248">
        <v>8560</v>
      </c>
      <c r="AC28" s="44"/>
    </row>
    <row r="29" spans="3:29" s="43" customFormat="1" ht="11.25" customHeight="1">
      <c r="C29" s="48" t="s">
        <v>40</v>
      </c>
      <c r="D29" s="234"/>
      <c r="E29" s="72">
        <v>16416</v>
      </c>
      <c r="F29" s="72">
        <v>22072</v>
      </c>
      <c r="G29" s="72">
        <f t="shared" si="0"/>
        <v>38488</v>
      </c>
      <c r="H29" s="72">
        <v>19863</v>
      </c>
      <c r="I29" s="61"/>
      <c r="J29" s="73">
        <v>38863</v>
      </c>
      <c r="K29" s="72">
        <v>32479</v>
      </c>
      <c r="L29" s="72">
        <f t="shared" si="1"/>
        <v>71342</v>
      </c>
      <c r="M29" s="123">
        <v>23352</v>
      </c>
      <c r="N29" s="62"/>
      <c r="O29" s="65">
        <f t="shared" si="2"/>
        <v>17.56532245884308</v>
      </c>
      <c r="Q29" s="236" t="s">
        <v>122</v>
      </c>
      <c r="R29" s="237">
        <v>24135</v>
      </c>
      <c r="S29" s="238">
        <v>16416</v>
      </c>
      <c r="T29" s="238">
        <v>19863</v>
      </c>
      <c r="U29" s="240"/>
      <c r="V29" s="245" t="s">
        <v>123</v>
      </c>
      <c r="W29" s="238">
        <v>38863</v>
      </c>
      <c r="X29" s="239">
        <v>32479</v>
      </c>
      <c r="Y29" s="239">
        <v>23352</v>
      </c>
      <c r="Z29" s="240"/>
      <c r="AA29" s="247" t="s">
        <v>122</v>
      </c>
      <c r="AB29" s="248">
        <v>21109</v>
      </c>
      <c r="AC29" s="44"/>
    </row>
    <row r="30" spans="3:29" s="43" customFormat="1" ht="11.25" customHeight="1">
      <c r="C30" s="48" t="s">
        <v>23</v>
      </c>
      <c r="D30" s="234"/>
      <c r="E30" s="72">
        <v>40634</v>
      </c>
      <c r="F30" s="72">
        <v>34719</v>
      </c>
      <c r="G30" s="72">
        <f t="shared" si="0"/>
        <v>75353</v>
      </c>
      <c r="H30" s="72">
        <v>41797</v>
      </c>
      <c r="I30" s="61"/>
      <c r="J30" s="73">
        <v>67854</v>
      </c>
      <c r="K30" s="72">
        <v>109973</v>
      </c>
      <c r="L30" s="72">
        <f t="shared" si="1"/>
        <v>177827</v>
      </c>
      <c r="M30" s="123">
        <v>46978</v>
      </c>
      <c r="N30" s="62"/>
      <c r="O30" s="65">
        <f t="shared" si="2"/>
        <v>12.395626480369405</v>
      </c>
      <c r="Q30" s="236" t="s">
        <v>123</v>
      </c>
      <c r="R30" s="237">
        <v>16416</v>
      </c>
      <c r="S30" s="238">
        <v>40634</v>
      </c>
      <c r="T30" s="238">
        <v>41797</v>
      </c>
      <c r="U30" s="240"/>
      <c r="V30" s="245" t="s">
        <v>124</v>
      </c>
      <c r="W30" s="238">
        <v>67854</v>
      </c>
      <c r="X30" s="239">
        <v>109973</v>
      </c>
      <c r="Y30" s="239">
        <v>46978</v>
      </c>
      <c r="Z30" s="240"/>
      <c r="AA30" s="247" t="s">
        <v>123</v>
      </c>
      <c r="AB30" s="248">
        <v>22072</v>
      </c>
      <c r="AC30" s="44"/>
    </row>
    <row r="31" spans="3:29" s="43" customFormat="1" ht="11.25" customHeight="1">
      <c r="C31" s="48" t="s">
        <v>41</v>
      </c>
      <c r="D31" s="234"/>
      <c r="E31" s="72">
        <v>54102</v>
      </c>
      <c r="F31" s="72">
        <v>48703</v>
      </c>
      <c r="G31" s="72">
        <f t="shared" si="0"/>
        <v>102805</v>
      </c>
      <c r="H31" s="72">
        <v>51869</v>
      </c>
      <c r="I31" s="61"/>
      <c r="J31" s="73">
        <v>78740</v>
      </c>
      <c r="K31" s="72">
        <v>66632</v>
      </c>
      <c r="L31" s="72">
        <f t="shared" si="1"/>
        <v>145372</v>
      </c>
      <c r="M31" s="123">
        <v>57322</v>
      </c>
      <c r="N31" s="62"/>
      <c r="O31" s="65">
        <f t="shared" si="2"/>
        <v>10.513023193044013</v>
      </c>
      <c r="Q31" s="236" t="s">
        <v>124</v>
      </c>
      <c r="R31" s="237">
        <v>40634</v>
      </c>
      <c r="S31" s="238">
        <v>54102</v>
      </c>
      <c r="T31" s="238">
        <v>51869</v>
      </c>
      <c r="U31" s="240"/>
      <c r="V31" s="245" t="s">
        <v>125</v>
      </c>
      <c r="W31" s="238">
        <v>78740</v>
      </c>
      <c r="X31" s="239">
        <v>66632</v>
      </c>
      <c r="Y31" s="239">
        <v>57322</v>
      </c>
      <c r="Z31" s="240"/>
      <c r="AA31" s="247" t="s">
        <v>124</v>
      </c>
      <c r="AB31" s="248">
        <v>34719</v>
      </c>
      <c r="AC31" s="44"/>
    </row>
    <row r="32" spans="3:29" s="43" customFormat="1" ht="11.25" customHeight="1">
      <c r="C32" s="48" t="s">
        <v>24</v>
      </c>
      <c r="D32" s="234"/>
      <c r="E32" s="72">
        <v>69542</v>
      </c>
      <c r="F32" s="72">
        <v>77991</v>
      </c>
      <c r="G32" s="72">
        <f t="shared" si="0"/>
        <v>147533</v>
      </c>
      <c r="H32" s="72">
        <v>60587</v>
      </c>
      <c r="I32" s="61"/>
      <c r="J32" s="73">
        <v>89984</v>
      </c>
      <c r="K32" s="72">
        <v>100023</v>
      </c>
      <c r="L32" s="72">
        <f t="shared" si="1"/>
        <v>190007</v>
      </c>
      <c r="M32" s="123">
        <v>69045</v>
      </c>
      <c r="N32" s="62"/>
      <c r="O32" s="65">
        <f t="shared" si="2"/>
        <v>13.960090448446039</v>
      </c>
      <c r="Q32" s="236" t="s">
        <v>125</v>
      </c>
      <c r="R32" s="237">
        <v>54102</v>
      </c>
      <c r="S32" s="238">
        <v>69542</v>
      </c>
      <c r="T32" s="238">
        <v>60587</v>
      </c>
      <c r="U32" s="240"/>
      <c r="V32" s="245" t="s">
        <v>126</v>
      </c>
      <c r="W32" s="238">
        <v>89984</v>
      </c>
      <c r="X32" s="239">
        <v>100023</v>
      </c>
      <c r="Y32" s="239">
        <v>69045</v>
      </c>
      <c r="Z32" s="240"/>
      <c r="AA32" s="247" t="s">
        <v>125</v>
      </c>
      <c r="AB32" s="248">
        <v>48703</v>
      </c>
      <c r="AC32" s="44"/>
    </row>
    <row r="33" spans="3:29" s="43" customFormat="1" ht="11.25" customHeight="1">
      <c r="C33" s="48" t="s">
        <v>25</v>
      </c>
      <c r="D33" s="234"/>
      <c r="E33" s="72">
        <v>56323</v>
      </c>
      <c r="F33" s="72">
        <v>55992</v>
      </c>
      <c r="G33" s="72">
        <f t="shared" si="0"/>
        <v>112315</v>
      </c>
      <c r="H33" s="72">
        <v>51022</v>
      </c>
      <c r="I33" s="61"/>
      <c r="J33" s="73">
        <v>101547</v>
      </c>
      <c r="K33" s="72">
        <v>92420</v>
      </c>
      <c r="L33" s="72">
        <f t="shared" si="1"/>
        <v>193967</v>
      </c>
      <c r="M33" s="123">
        <v>51545</v>
      </c>
      <c r="N33" s="62"/>
      <c r="O33" s="65">
        <f t="shared" si="2"/>
        <v>1.0250480185018285</v>
      </c>
      <c r="Q33" s="236" t="s">
        <v>126</v>
      </c>
      <c r="R33" s="237">
        <v>69542</v>
      </c>
      <c r="S33" s="238">
        <v>56323</v>
      </c>
      <c r="T33" s="238">
        <v>51022</v>
      </c>
      <c r="U33" s="240"/>
      <c r="V33" s="245" t="s">
        <v>127</v>
      </c>
      <c r="W33" s="238">
        <v>101547</v>
      </c>
      <c r="X33" s="239">
        <v>92420</v>
      </c>
      <c r="Y33" s="239">
        <v>51545</v>
      </c>
      <c r="Z33" s="240"/>
      <c r="AA33" s="247" t="s">
        <v>126</v>
      </c>
      <c r="AB33" s="248">
        <v>77991</v>
      </c>
      <c r="AC33" s="44"/>
    </row>
    <row r="34" spans="3:29" s="43" customFormat="1" ht="11.25" customHeight="1">
      <c r="C34" s="48" t="s">
        <v>12</v>
      </c>
      <c r="D34" s="234"/>
      <c r="E34" s="72">
        <v>343210</v>
      </c>
      <c r="F34" s="72">
        <v>234628</v>
      </c>
      <c r="G34" s="72">
        <f t="shared" si="0"/>
        <v>577838</v>
      </c>
      <c r="H34" s="72">
        <v>215202</v>
      </c>
      <c r="I34" s="61"/>
      <c r="J34" s="73">
        <v>513205</v>
      </c>
      <c r="K34" s="72">
        <v>334313</v>
      </c>
      <c r="L34" s="72">
        <f t="shared" si="1"/>
        <v>847518</v>
      </c>
      <c r="M34" s="123">
        <v>247389</v>
      </c>
      <c r="N34" s="62"/>
      <c r="O34" s="65">
        <f t="shared" si="2"/>
        <v>14.956645384336586</v>
      </c>
      <c r="Q34" s="236" t="s">
        <v>127</v>
      </c>
      <c r="R34" s="237">
        <v>56323</v>
      </c>
      <c r="S34" s="238">
        <v>343210</v>
      </c>
      <c r="T34" s="238">
        <v>215202</v>
      </c>
      <c r="U34" s="240"/>
      <c r="V34" s="245" t="s">
        <v>128</v>
      </c>
      <c r="W34" s="238">
        <v>513205</v>
      </c>
      <c r="X34" s="239">
        <v>334313</v>
      </c>
      <c r="Y34" s="239">
        <v>247389</v>
      </c>
      <c r="Z34" s="240"/>
      <c r="AA34" s="247" t="s">
        <v>127</v>
      </c>
      <c r="AB34" s="248">
        <v>55992</v>
      </c>
      <c r="AC34" s="44"/>
    </row>
    <row r="35" spans="3:29" s="43" customFormat="1" ht="11.25" customHeight="1">
      <c r="C35" s="48" t="s">
        <v>42</v>
      </c>
      <c r="D35" s="234"/>
      <c r="E35" s="72">
        <v>58346</v>
      </c>
      <c r="F35" s="72">
        <v>43168</v>
      </c>
      <c r="G35" s="72">
        <f t="shared" si="0"/>
        <v>101514</v>
      </c>
      <c r="H35" s="72">
        <v>47109</v>
      </c>
      <c r="I35" s="61"/>
      <c r="J35" s="73">
        <v>93998</v>
      </c>
      <c r="K35" s="72">
        <v>64149</v>
      </c>
      <c r="L35" s="72">
        <f t="shared" si="1"/>
        <v>158147</v>
      </c>
      <c r="M35" s="123">
        <v>51455</v>
      </c>
      <c r="N35" s="62"/>
      <c r="O35" s="65">
        <f t="shared" si="2"/>
        <v>9.225413402959104</v>
      </c>
      <c r="Q35" s="236" t="s">
        <v>128</v>
      </c>
      <c r="R35" s="237">
        <v>343210</v>
      </c>
      <c r="S35" s="238">
        <v>58346</v>
      </c>
      <c r="T35" s="238">
        <v>47109</v>
      </c>
      <c r="U35" s="240"/>
      <c r="V35" s="245" t="s">
        <v>129</v>
      </c>
      <c r="W35" s="238">
        <v>93998</v>
      </c>
      <c r="X35" s="239">
        <v>64149</v>
      </c>
      <c r="Y35" s="239">
        <v>51455</v>
      </c>
      <c r="Z35" s="240"/>
      <c r="AA35" s="247" t="s">
        <v>128</v>
      </c>
      <c r="AB35" s="248">
        <v>234628</v>
      </c>
      <c r="AC35" s="44"/>
    </row>
    <row r="36" spans="3:29" s="43" customFormat="1" ht="11.25" customHeight="1">
      <c r="C36" s="48" t="s">
        <v>47</v>
      </c>
      <c r="D36" s="234"/>
      <c r="E36" s="72"/>
      <c r="F36" s="72">
        <v>1789</v>
      </c>
      <c r="G36" s="72">
        <f t="shared" si="0"/>
        <v>1789</v>
      </c>
      <c r="H36" s="72">
        <v>1005</v>
      </c>
      <c r="I36" s="61"/>
      <c r="J36" s="73">
        <v>51306</v>
      </c>
      <c r="K36" s="72">
        <v>50061</v>
      </c>
      <c r="L36" s="72">
        <f t="shared" si="1"/>
        <v>101367</v>
      </c>
      <c r="M36" s="123">
        <v>21979</v>
      </c>
      <c r="N36" s="62"/>
      <c r="O36" s="65">
        <v>0</v>
      </c>
      <c r="Q36" s="236" t="s">
        <v>129</v>
      </c>
      <c r="R36" s="237">
        <v>58346</v>
      </c>
      <c r="S36" s="240"/>
      <c r="T36" s="238">
        <v>1005</v>
      </c>
      <c r="U36" s="240"/>
      <c r="V36" s="245" t="s">
        <v>130</v>
      </c>
      <c r="W36" s="238">
        <v>51306</v>
      </c>
      <c r="X36" s="239">
        <v>50061</v>
      </c>
      <c r="Y36" s="239">
        <v>21979</v>
      </c>
      <c r="Z36" s="240"/>
      <c r="AA36" s="247" t="s">
        <v>129</v>
      </c>
      <c r="AB36" s="248">
        <v>43168</v>
      </c>
      <c r="AC36" s="44"/>
    </row>
    <row r="37" spans="3:29" s="43" customFormat="1" ht="11.25" customHeight="1">
      <c r="C37" s="48" t="s">
        <v>11</v>
      </c>
      <c r="D37" s="234"/>
      <c r="E37" s="72">
        <v>17100</v>
      </c>
      <c r="F37" s="72">
        <v>15522</v>
      </c>
      <c r="G37" s="72">
        <f t="shared" si="0"/>
        <v>32622</v>
      </c>
      <c r="H37" s="72">
        <v>18335</v>
      </c>
      <c r="I37" s="61"/>
      <c r="J37" s="73">
        <v>29676</v>
      </c>
      <c r="K37" s="72">
        <v>21312</v>
      </c>
      <c r="L37" s="72">
        <f t="shared" si="1"/>
        <v>50988</v>
      </c>
      <c r="M37" s="123">
        <v>19808</v>
      </c>
      <c r="N37" s="62"/>
      <c r="O37" s="65">
        <f>IF(H37&gt;0,(+M37/H37-1)*100,0)</f>
        <v>8.03381510771748</v>
      </c>
      <c r="Q37" s="236" t="s">
        <v>131</v>
      </c>
      <c r="R37" s="237">
        <v>17100</v>
      </c>
      <c r="S37" s="238">
        <v>17100</v>
      </c>
      <c r="T37" s="238">
        <v>18335</v>
      </c>
      <c r="U37" s="240"/>
      <c r="V37" s="245" t="s">
        <v>131</v>
      </c>
      <c r="W37" s="238">
        <v>29676</v>
      </c>
      <c r="X37" s="239">
        <v>21312</v>
      </c>
      <c r="Y37" s="239">
        <v>19808</v>
      </c>
      <c r="Z37" s="240"/>
      <c r="AA37" s="247" t="s">
        <v>130</v>
      </c>
      <c r="AB37" s="248">
        <v>1789</v>
      </c>
      <c r="AC37" s="44"/>
    </row>
    <row r="38" spans="3:29" s="43" customFormat="1" ht="11.25" customHeight="1">
      <c r="C38" s="48" t="s">
        <v>26</v>
      </c>
      <c r="D38" s="234"/>
      <c r="E38" s="72">
        <v>7288</v>
      </c>
      <c r="F38" s="72">
        <v>8019</v>
      </c>
      <c r="G38" s="72">
        <f t="shared" si="0"/>
        <v>15307</v>
      </c>
      <c r="H38" s="72">
        <v>6219</v>
      </c>
      <c r="I38" s="61"/>
      <c r="J38" s="73">
        <v>10090</v>
      </c>
      <c r="K38" s="72">
        <v>12215</v>
      </c>
      <c r="L38" s="72">
        <f t="shared" si="1"/>
        <v>22305</v>
      </c>
      <c r="M38" s="123">
        <v>6550</v>
      </c>
      <c r="N38" s="62"/>
      <c r="O38" s="65">
        <f aca="true" t="shared" si="3" ref="O38:O44">(+M38/H38-1)*100</f>
        <v>5.322399099533692</v>
      </c>
      <c r="Q38" s="236" t="s">
        <v>132</v>
      </c>
      <c r="R38" s="237">
        <v>7288</v>
      </c>
      <c r="S38" s="238">
        <v>7288</v>
      </c>
      <c r="T38" s="238">
        <v>6219</v>
      </c>
      <c r="U38" s="240"/>
      <c r="V38" s="245" t="s">
        <v>132</v>
      </c>
      <c r="W38" s="238">
        <v>10090</v>
      </c>
      <c r="X38" s="239">
        <v>12215</v>
      </c>
      <c r="Y38" s="239">
        <v>6550</v>
      </c>
      <c r="Z38" s="240"/>
      <c r="AA38" s="247" t="s">
        <v>131</v>
      </c>
      <c r="AB38" s="248">
        <v>15522</v>
      </c>
      <c r="AC38" s="44"/>
    </row>
    <row r="39" spans="3:29" s="43" customFormat="1" ht="11.25" customHeight="1">
      <c r="C39" s="48" t="s">
        <v>43</v>
      </c>
      <c r="D39" s="234"/>
      <c r="E39" s="72">
        <v>5005</v>
      </c>
      <c r="F39" s="72">
        <v>10641</v>
      </c>
      <c r="G39" s="72">
        <f t="shared" si="0"/>
        <v>15646</v>
      </c>
      <c r="H39" s="72">
        <v>12405</v>
      </c>
      <c r="I39" s="61"/>
      <c r="J39" s="73">
        <v>11724</v>
      </c>
      <c r="K39" s="72">
        <v>15328</v>
      </c>
      <c r="L39" s="72">
        <f t="shared" si="1"/>
        <v>27052</v>
      </c>
      <c r="M39" s="123">
        <v>16094</v>
      </c>
      <c r="N39" s="62"/>
      <c r="O39" s="65">
        <f t="shared" si="3"/>
        <v>29.738008867392175</v>
      </c>
      <c r="Q39" s="236" t="s">
        <v>133</v>
      </c>
      <c r="R39" s="237">
        <v>5005</v>
      </c>
      <c r="S39" s="238">
        <v>5005</v>
      </c>
      <c r="T39" s="238">
        <v>12405</v>
      </c>
      <c r="U39" s="240"/>
      <c r="V39" s="245" t="s">
        <v>133</v>
      </c>
      <c r="W39" s="238">
        <v>11724</v>
      </c>
      <c r="X39" s="239">
        <v>15328</v>
      </c>
      <c r="Y39" s="239">
        <v>16094</v>
      </c>
      <c r="Z39" s="240"/>
      <c r="AA39" s="247" t="s">
        <v>132</v>
      </c>
      <c r="AB39" s="248">
        <v>8019</v>
      </c>
      <c r="AC39" s="44"/>
    </row>
    <row r="40" spans="3:29" s="43" customFormat="1" ht="11.25" customHeight="1">
      <c r="C40" s="48" t="s">
        <v>27</v>
      </c>
      <c r="D40" s="50"/>
      <c r="E40" s="72">
        <v>10071</v>
      </c>
      <c r="F40" s="72">
        <v>4900</v>
      </c>
      <c r="G40" s="72">
        <f t="shared" si="0"/>
        <v>14971</v>
      </c>
      <c r="H40" s="72">
        <v>5501</v>
      </c>
      <c r="I40" s="61"/>
      <c r="J40" s="73">
        <v>12095</v>
      </c>
      <c r="K40" s="72">
        <v>7690</v>
      </c>
      <c r="L40" s="72">
        <f t="shared" si="1"/>
        <v>19785</v>
      </c>
      <c r="M40" s="123">
        <v>6502</v>
      </c>
      <c r="N40" s="62"/>
      <c r="O40" s="65">
        <f t="shared" si="3"/>
        <v>18.196691510634434</v>
      </c>
      <c r="Q40" s="236" t="s">
        <v>134</v>
      </c>
      <c r="R40" s="237">
        <v>10071</v>
      </c>
      <c r="S40" s="238">
        <v>10071</v>
      </c>
      <c r="T40" s="238">
        <v>5501</v>
      </c>
      <c r="U40" s="240"/>
      <c r="V40" s="245" t="s">
        <v>134</v>
      </c>
      <c r="W40" s="238">
        <v>12095</v>
      </c>
      <c r="X40" s="239">
        <v>7690</v>
      </c>
      <c r="Y40" s="239">
        <v>6502</v>
      </c>
      <c r="Z40" s="240"/>
      <c r="AA40" s="247" t="s">
        <v>133</v>
      </c>
      <c r="AB40" s="248">
        <v>10641</v>
      </c>
      <c r="AC40" s="44"/>
    </row>
    <row r="41" spans="3:29" s="43" customFormat="1" ht="11.25" customHeight="1">
      <c r="C41" s="48" t="s">
        <v>9</v>
      </c>
      <c r="D41" s="234"/>
      <c r="E41" s="72">
        <v>55338</v>
      </c>
      <c r="F41" s="72">
        <v>43903</v>
      </c>
      <c r="G41" s="72">
        <f t="shared" si="0"/>
        <v>99241</v>
      </c>
      <c r="H41" s="72">
        <v>51136</v>
      </c>
      <c r="I41" s="61"/>
      <c r="J41" s="73">
        <v>123991</v>
      </c>
      <c r="K41" s="72">
        <v>63777</v>
      </c>
      <c r="L41" s="72">
        <f t="shared" si="1"/>
        <v>187768</v>
      </c>
      <c r="M41" s="123">
        <v>45192</v>
      </c>
      <c r="N41" s="62"/>
      <c r="O41" s="65">
        <f t="shared" si="3"/>
        <v>-11.623904881101376</v>
      </c>
      <c r="Q41" s="236" t="s">
        <v>135</v>
      </c>
      <c r="R41" s="237">
        <v>55338</v>
      </c>
      <c r="S41" s="238">
        <v>55338</v>
      </c>
      <c r="T41" s="238">
        <v>51136</v>
      </c>
      <c r="U41" s="240"/>
      <c r="V41" s="245" t="s">
        <v>135</v>
      </c>
      <c r="W41" s="238">
        <v>123991</v>
      </c>
      <c r="X41" s="239">
        <v>63777</v>
      </c>
      <c r="Y41" s="239">
        <v>45192</v>
      </c>
      <c r="Z41" s="240"/>
      <c r="AA41" s="247" t="s">
        <v>134</v>
      </c>
      <c r="AB41" s="248">
        <v>4900</v>
      </c>
      <c r="AC41" s="44"/>
    </row>
    <row r="42" spans="3:29" s="43" customFormat="1" ht="11.25" customHeight="1">
      <c r="C42" s="48" t="s">
        <v>10</v>
      </c>
      <c r="D42" s="234"/>
      <c r="E42" s="72">
        <v>22515</v>
      </c>
      <c r="F42" s="72">
        <v>17156</v>
      </c>
      <c r="G42" s="72">
        <f t="shared" si="0"/>
        <v>39671</v>
      </c>
      <c r="H42" s="72">
        <v>21737</v>
      </c>
      <c r="I42" s="61"/>
      <c r="J42" s="73">
        <v>26908</v>
      </c>
      <c r="K42" s="72">
        <v>25897</v>
      </c>
      <c r="L42" s="72">
        <f t="shared" si="1"/>
        <v>52805</v>
      </c>
      <c r="M42" s="123">
        <v>22305</v>
      </c>
      <c r="N42" s="62"/>
      <c r="O42" s="65">
        <f t="shared" si="3"/>
        <v>2.6130560794958013</v>
      </c>
      <c r="Q42" s="236" t="s">
        <v>136</v>
      </c>
      <c r="R42" s="237">
        <v>22515</v>
      </c>
      <c r="S42" s="238">
        <v>22515</v>
      </c>
      <c r="T42" s="238">
        <v>21737</v>
      </c>
      <c r="U42" s="240"/>
      <c r="V42" s="245" t="s">
        <v>136</v>
      </c>
      <c r="W42" s="238">
        <v>26908</v>
      </c>
      <c r="X42" s="239">
        <v>25897</v>
      </c>
      <c r="Y42" s="239">
        <v>22305</v>
      </c>
      <c r="Z42" s="240"/>
      <c r="AA42" s="247" t="s">
        <v>135</v>
      </c>
      <c r="AB42" s="248">
        <v>43903</v>
      </c>
      <c r="AC42" s="44"/>
    </row>
    <row r="43" spans="3:29" s="43" customFormat="1" ht="11.25" customHeight="1">
      <c r="C43" s="48" t="s">
        <v>8</v>
      </c>
      <c r="D43" s="234"/>
      <c r="E43" s="72">
        <v>17657</v>
      </c>
      <c r="F43" s="72">
        <v>22397</v>
      </c>
      <c r="G43" s="72">
        <f t="shared" si="0"/>
        <v>40054</v>
      </c>
      <c r="H43" s="72">
        <v>18417</v>
      </c>
      <c r="I43" s="61"/>
      <c r="J43" s="73">
        <v>34613</v>
      </c>
      <c r="K43" s="72">
        <v>28187</v>
      </c>
      <c r="L43" s="72">
        <f t="shared" si="1"/>
        <v>62800</v>
      </c>
      <c r="M43" s="123">
        <v>26418</v>
      </c>
      <c r="N43" s="62"/>
      <c r="O43" s="65">
        <f t="shared" si="3"/>
        <v>43.44355758266818</v>
      </c>
      <c r="Q43" s="236" t="s">
        <v>137</v>
      </c>
      <c r="R43" s="237">
        <v>17657</v>
      </c>
      <c r="S43" s="238">
        <v>17657</v>
      </c>
      <c r="T43" s="238">
        <v>18417</v>
      </c>
      <c r="U43" s="240"/>
      <c r="V43" s="245" t="s">
        <v>137</v>
      </c>
      <c r="W43" s="238">
        <v>34613</v>
      </c>
      <c r="X43" s="239">
        <v>28187</v>
      </c>
      <c r="Y43" s="239">
        <v>26418</v>
      </c>
      <c r="Z43" s="240"/>
      <c r="AA43" s="247" t="s">
        <v>136</v>
      </c>
      <c r="AB43" s="248">
        <v>17156</v>
      </c>
      <c r="AC43" s="44"/>
    </row>
    <row r="44" spans="3:29" s="43" customFormat="1" ht="11.25" customHeight="1">
      <c r="C44" s="48" t="s">
        <v>28</v>
      </c>
      <c r="D44" s="234"/>
      <c r="E44" s="72">
        <v>27664</v>
      </c>
      <c r="F44" s="72">
        <v>25988</v>
      </c>
      <c r="G44" s="72">
        <f t="shared" si="0"/>
        <v>53652</v>
      </c>
      <c r="H44" s="72">
        <v>24585</v>
      </c>
      <c r="I44" s="61"/>
      <c r="J44" s="73">
        <v>58959</v>
      </c>
      <c r="K44" s="72">
        <v>43420</v>
      </c>
      <c r="L44" s="72">
        <f t="shared" si="1"/>
        <v>102379</v>
      </c>
      <c r="M44" s="123">
        <v>25529</v>
      </c>
      <c r="N44" s="62"/>
      <c r="O44" s="65">
        <f t="shared" si="3"/>
        <v>3.8397396786658433</v>
      </c>
      <c r="Q44" s="236" t="s">
        <v>138</v>
      </c>
      <c r="R44" s="237">
        <v>27664</v>
      </c>
      <c r="S44" s="238">
        <v>27664</v>
      </c>
      <c r="T44" s="238">
        <v>24585</v>
      </c>
      <c r="U44" s="240"/>
      <c r="V44" s="245" t="s">
        <v>138</v>
      </c>
      <c r="W44" s="238">
        <v>58959</v>
      </c>
      <c r="X44" s="239">
        <v>43420</v>
      </c>
      <c r="Y44" s="239">
        <v>25529</v>
      </c>
      <c r="Z44" s="240"/>
      <c r="AA44" s="247" t="s">
        <v>137</v>
      </c>
      <c r="AB44" s="248">
        <v>22397</v>
      </c>
      <c r="AC44" s="44"/>
    </row>
    <row r="45" spans="3:29" s="43" customFormat="1" ht="11.25" customHeight="1">
      <c r="C45" s="48" t="s">
        <v>91</v>
      </c>
      <c r="D45" s="234"/>
      <c r="E45" s="74"/>
      <c r="F45" s="72"/>
      <c r="G45" s="72"/>
      <c r="H45" s="72"/>
      <c r="I45" s="61"/>
      <c r="J45" s="73"/>
      <c r="K45" s="72">
        <v>41403</v>
      </c>
      <c r="L45" s="72">
        <f t="shared" si="1"/>
        <v>41403</v>
      </c>
      <c r="M45" s="123">
        <v>5862</v>
      </c>
      <c r="N45" s="62"/>
      <c r="O45" s="65">
        <v>0</v>
      </c>
      <c r="Q45" s="236" t="s">
        <v>139</v>
      </c>
      <c r="R45" s="237">
        <v>17171</v>
      </c>
      <c r="S45" s="240"/>
      <c r="T45" s="240"/>
      <c r="U45" s="240"/>
      <c r="V45" s="240"/>
      <c r="W45" s="240"/>
      <c r="X45" s="239">
        <v>41403</v>
      </c>
      <c r="Y45" s="239">
        <v>5862</v>
      </c>
      <c r="Z45" s="240"/>
      <c r="AA45" s="247" t="s">
        <v>138</v>
      </c>
      <c r="AB45" s="248">
        <v>25988</v>
      </c>
      <c r="AC45" s="44"/>
    </row>
    <row r="46" spans="3:29" s="43" customFormat="1" ht="11.25" customHeight="1">
      <c r="C46" s="48" t="s">
        <v>7</v>
      </c>
      <c r="D46" s="234"/>
      <c r="E46" s="74">
        <v>17171</v>
      </c>
      <c r="F46" s="72">
        <v>18568</v>
      </c>
      <c r="G46" s="72">
        <f t="shared" si="0"/>
        <v>35739</v>
      </c>
      <c r="H46" s="72">
        <v>14094</v>
      </c>
      <c r="I46" s="61"/>
      <c r="J46" s="73">
        <v>24527</v>
      </c>
      <c r="K46" s="72">
        <v>22406</v>
      </c>
      <c r="L46" s="72">
        <f t="shared" si="1"/>
        <v>46933</v>
      </c>
      <c r="M46" s="123">
        <v>16838</v>
      </c>
      <c r="N46" s="62"/>
      <c r="O46" s="65">
        <f>(+M46/H46-1)*100</f>
        <v>19.469277706825604</v>
      </c>
      <c r="Q46" s="236" t="s">
        <v>140</v>
      </c>
      <c r="R46" s="237">
        <v>7499</v>
      </c>
      <c r="S46" s="238">
        <v>17171</v>
      </c>
      <c r="T46" s="238">
        <v>14094</v>
      </c>
      <c r="U46" s="240"/>
      <c r="V46" s="245" t="s">
        <v>139</v>
      </c>
      <c r="W46" s="238">
        <v>24527</v>
      </c>
      <c r="X46" s="239">
        <v>22406</v>
      </c>
      <c r="Y46" s="239">
        <v>16838</v>
      </c>
      <c r="Z46" s="240"/>
      <c r="AC46" s="44"/>
    </row>
    <row r="47" spans="3:29" s="43" customFormat="1" ht="11.25" customHeight="1">
      <c r="C47" s="48" t="s">
        <v>29</v>
      </c>
      <c r="D47" s="234"/>
      <c r="E47" s="74">
        <v>7499</v>
      </c>
      <c r="F47" s="72">
        <v>8789</v>
      </c>
      <c r="G47" s="72">
        <f t="shared" si="0"/>
        <v>16288</v>
      </c>
      <c r="H47" s="72">
        <v>10367</v>
      </c>
      <c r="I47" s="61"/>
      <c r="J47" s="73">
        <v>17463</v>
      </c>
      <c r="K47" s="72">
        <v>13232</v>
      </c>
      <c r="L47" s="72">
        <f t="shared" si="1"/>
        <v>30695</v>
      </c>
      <c r="M47" s="123">
        <v>12174</v>
      </c>
      <c r="N47" s="62"/>
      <c r="O47" s="65">
        <f>(+M47/H47-1)*100</f>
        <v>17.430307707147684</v>
      </c>
      <c r="Q47" s="236" t="s">
        <v>141</v>
      </c>
      <c r="R47" s="237">
        <v>9154</v>
      </c>
      <c r="S47" s="238">
        <v>7499</v>
      </c>
      <c r="T47" s="238">
        <v>10367</v>
      </c>
      <c r="U47" s="240"/>
      <c r="V47" s="245" t="s">
        <v>140</v>
      </c>
      <c r="W47" s="238">
        <v>17463</v>
      </c>
      <c r="X47" s="239">
        <v>13232</v>
      </c>
      <c r="Y47" s="239">
        <v>12174</v>
      </c>
      <c r="Z47" s="240"/>
      <c r="AA47" s="247" t="s">
        <v>139</v>
      </c>
      <c r="AB47" s="248">
        <v>18568</v>
      </c>
      <c r="AC47" s="44"/>
    </row>
    <row r="48" spans="3:29" s="43" customFormat="1" ht="11.25" customHeight="1">
      <c r="C48" s="48" t="s">
        <v>30</v>
      </c>
      <c r="D48" s="234"/>
      <c r="E48" s="74">
        <v>9154</v>
      </c>
      <c r="F48" s="72">
        <v>12307</v>
      </c>
      <c r="G48" s="72">
        <f>+E48+F48</f>
        <v>21461</v>
      </c>
      <c r="H48" s="72">
        <v>11108</v>
      </c>
      <c r="I48" s="61"/>
      <c r="J48" s="73">
        <v>19952</v>
      </c>
      <c r="K48" s="72">
        <v>18002</v>
      </c>
      <c r="L48" s="72">
        <f t="shared" si="1"/>
        <v>37954</v>
      </c>
      <c r="M48" s="123">
        <v>12226</v>
      </c>
      <c r="N48" s="62"/>
      <c r="O48" s="65">
        <f>(+M48/H48-1)*100</f>
        <v>10.064818149081734</v>
      </c>
      <c r="S48" s="238">
        <v>9154</v>
      </c>
      <c r="T48" s="238">
        <v>11108</v>
      </c>
      <c r="U48" s="240"/>
      <c r="V48" s="245" t="s">
        <v>141</v>
      </c>
      <c r="W48" s="238">
        <v>19952</v>
      </c>
      <c r="X48" s="239">
        <v>18002</v>
      </c>
      <c r="Y48" s="239">
        <v>12226</v>
      </c>
      <c r="Z48" s="240"/>
      <c r="AA48" s="247" t="s">
        <v>140</v>
      </c>
      <c r="AB48" s="248">
        <v>8789</v>
      </c>
      <c r="AC48" s="44"/>
    </row>
    <row r="49" spans="3:29" s="43" customFormat="1" ht="11.25" customHeight="1">
      <c r="C49" s="51" t="s">
        <v>149</v>
      </c>
      <c r="D49" s="85"/>
      <c r="E49" s="75">
        <v>232</v>
      </c>
      <c r="F49" s="75">
        <v>812</v>
      </c>
      <c r="G49" s="75">
        <f>E49+F49</f>
        <v>1044</v>
      </c>
      <c r="H49" s="75">
        <v>796</v>
      </c>
      <c r="I49" s="86"/>
      <c r="J49" s="231">
        <v>1126</v>
      </c>
      <c r="K49" s="119">
        <v>1039</v>
      </c>
      <c r="L49" s="119">
        <f>J49+K49</f>
        <v>2165</v>
      </c>
      <c r="M49" s="119">
        <v>689</v>
      </c>
      <c r="N49" s="87"/>
      <c r="O49" s="88">
        <f>(+M49/H49-1)*100</f>
        <v>-13.442211055276388</v>
      </c>
      <c r="Q49" s="245"/>
      <c r="R49" s="238"/>
      <c r="S49" s="238"/>
      <c r="T49" s="238"/>
      <c r="U49" s="240"/>
      <c r="V49" s="245"/>
      <c r="W49" s="238"/>
      <c r="X49" s="239"/>
      <c r="Y49" s="239"/>
      <c r="Z49" s="240"/>
      <c r="AA49" s="247" t="s">
        <v>141</v>
      </c>
      <c r="AB49" s="248">
        <v>12307</v>
      </c>
      <c r="AC49" s="44"/>
    </row>
    <row r="50" spans="3:28" ht="15" customHeight="1"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AA50" s="247" t="s">
        <v>33</v>
      </c>
      <c r="AB50" s="248">
        <v>812</v>
      </c>
    </row>
    <row r="51" spans="3:18" ht="17.25" customHeight="1">
      <c r="C51" s="522" t="s">
        <v>148</v>
      </c>
      <c r="D51" s="522"/>
      <c r="Q51" s="235" t="s">
        <v>111</v>
      </c>
      <c r="R51" s="235" t="s">
        <v>110</v>
      </c>
    </row>
    <row r="52" spans="3:18" ht="17.25" customHeight="1">
      <c r="C52" s="522"/>
      <c r="D52" s="522"/>
      <c r="E52" s="233"/>
      <c r="Q52" s="236" t="s">
        <v>112</v>
      </c>
      <c r="R52" s="237">
        <v>8597</v>
      </c>
    </row>
    <row r="53" spans="3:18" ht="17.25" customHeight="1">
      <c r="C53" s="522"/>
      <c r="D53" s="522"/>
      <c r="E53" s="233"/>
      <c r="Q53" s="236" t="s">
        <v>113</v>
      </c>
      <c r="R53" s="237">
        <v>22888</v>
      </c>
    </row>
    <row r="54" spans="17:18" ht="17.25" customHeight="1">
      <c r="Q54" s="236" t="s">
        <v>114</v>
      </c>
      <c r="R54" s="237">
        <v>11635</v>
      </c>
    </row>
    <row r="55" spans="17:18" ht="17.25" customHeight="1">
      <c r="Q55" s="236" t="s">
        <v>115</v>
      </c>
      <c r="R55" s="237">
        <v>49494</v>
      </c>
    </row>
    <row r="56" spans="17:18" ht="17.25" customHeight="1">
      <c r="Q56" s="236" t="s">
        <v>116</v>
      </c>
      <c r="R56" s="237">
        <v>16522</v>
      </c>
    </row>
    <row r="57" spans="17:18" ht="17.25" customHeight="1">
      <c r="Q57" s="236" t="s">
        <v>117</v>
      </c>
      <c r="R57" s="237">
        <v>22213</v>
      </c>
    </row>
    <row r="58" spans="17:18" ht="17.25" customHeight="1">
      <c r="Q58" s="236" t="s">
        <v>118</v>
      </c>
      <c r="R58" s="237">
        <v>39007</v>
      </c>
    </row>
    <row r="59" spans="17:18" ht="17.25" customHeight="1">
      <c r="Q59" s="236" t="s">
        <v>119</v>
      </c>
      <c r="R59" s="237">
        <v>7064</v>
      </c>
    </row>
    <row r="60" spans="17:18" ht="17.25" customHeight="1">
      <c r="Q60" s="236" t="s">
        <v>33</v>
      </c>
      <c r="R60" s="237">
        <v>232</v>
      </c>
    </row>
    <row r="61" spans="17:18" ht="17.25" customHeight="1">
      <c r="Q61" s="236" t="s">
        <v>120</v>
      </c>
      <c r="R61" s="237">
        <v>23338</v>
      </c>
    </row>
    <row r="62" spans="17:18" ht="17.25" customHeight="1">
      <c r="Q62" s="236" t="s">
        <v>121</v>
      </c>
      <c r="R62" s="237">
        <v>4593</v>
      </c>
    </row>
    <row r="63" spans="17:18" ht="17.25" customHeight="1">
      <c r="Q63" s="236" t="s">
        <v>122</v>
      </c>
      <c r="R63" s="237">
        <v>24135</v>
      </c>
    </row>
    <row r="64" spans="17:18" ht="17.25" customHeight="1">
      <c r="Q64" s="236" t="s">
        <v>123</v>
      </c>
      <c r="R64" s="237">
        <v>16416</v>
      </c>
    </row>
    <row r="65" spans="17:18" ht="17.25" customHeight="1">
      <c r="Q65" s="236" t="s">
        <v>124</v>
      </c>
      <c r="R65" s="237">
        <v>40634</v>
      </c>
    </row>
    <row r="66" spans="17:18" ht="17.25" customHeight="1">
      <c r="Q66" s="236" t="s">
        <v>125</v>
      </c>
      <c r="R66" s="237">
        <v>54102</v>
      </c>
    </row>
    <row r="67" spans="17:18" ht="17.25" customHeight="1">
      <c r="Q67" s="236" t="s">
        <v>126</v>
      </c>
      <c r="R67" s="237">
        <v>69542</v>
      </c>
    </row>
    <row r="68" spans="17:18" ht="17.25" customHeight="1">
      <c r="Q68" s="236" t="s">
        <v>127</v>
      </c>
      <c r="R68" s="237">
        <v>56323</v>
      </c>
    </row>
    <row r="69" spans="17:18" ht="17.25" customHeight="1">
      <c r="Q69" s="236" t="s">
        <v>128</v>
      </c>
      <c r="R69" s="237">
        <v>343210</v>
      </c>
    </row>
    <row r="70" spans="17:18" ht="17.25" customHeight="1">
      <c r="Q70" s="236" t="s">
        <v>129</v>
      </c>
      <c r="R70" s="237">
        <v>58346</v>
      </c>
    </row>
    <row r="71" spans="17:18" ht="12.75">
      <c r="Q71" s="236" t="s">
        <v>131</v>
      </c>
      <c r="R71" s="237">
        <v>17100</v>
      </c>
    </row>
    <row r="72" spans="17:18" ht="12.75">
      <c r="Q72" s="236" t="s">
        <v>132</v>
      </c>
      <c r="R72" s="237">
        <v>7288</v>
      </c>
    </row>
    <row r="73" spans="17:18" ht="12.75">
      <c r="Q73" s="236" t="s">
        <v>133</v>
      </c>
      <c r="R73" s="237">
        <v>5005</v>
      </c>
    </row>
    <row r="74" spans="17:18" ht="12.75">
      <c r="Q74" s="236" t="s">
        <v>134</v>
      </c>
      <c r="R74" s="237">
        <v>10071</v>
      </c>
    </row>
    <row r="75" spans="17:18" ht="12.75">
      <c r="Q75" s="236" t="s">
        <v>135</v>
      </c>
      <c r="R75" s="237">
        <v>55338</v>
      </c>
    </row>
    <row r="76" spans="17:18" ht="12.75">
      <c r="Q76" s="236" t="s">
        <v>136</v>
      </c>
      <c r="R76" s="237">
        <v>22515</v>
      </c>
    </row>
    <row r="77" spans="17:18" ht="12.75">
      <c r="Q77" s="236" t="s">
        <v>137</v>
      </c>
      <c r="R77" s="237">
        <v>17657</v>
      </c>
    </row>
    <row r="78" spans="3:18" ht="12.75">
      <c r="C78" s="44">
        <v>1</v>
      </c>
      <c r="D78" s="44">
        <v>2</v>
      </c>
      <c r="E78" s="44">
        <v>3</v>
      </c>
      <c r="Q78" s="236" t="s">
        <v>138</v>
      </c>
      <c r="R78" s="237">
        <v>27664</v>
      </c>
    </row>
    <row r="79" spans="3:18" ht="13.5">
      <c r="C79" s="67" t="s">
        <v>12</v>
      </c>
      <c r="E79" s="122">
        <v>247389</v>
      </c>
      <c r="Q79" s="236" t="s">
        <v>139</v>
      </c>
      <c r="R79" s="237">
        <v>17171</v>
      </c>
    </row>
    <row r="80" spans="3:18" ht="13.5">
      <c r="C80" s="48" t="s">
        <v>24</v>
      </c>
      <c r="E80" s="123">
        <v>69045</v>
      </c>
      <c r="Q80" s="236" t="s">
        <v>140</v>
      </c>
      <c r="R80" s="237">
        <v>7499</v>
      </c>
    </row>
    <row r="81" spans="3:18" ht="13.5">
      <c r="C81" s="48" t="s">
        <v>41</v>
      </c>
      <c r="E81" s="123">
        <v>57322</v>
      </c>
      <c r="Q81" s="236" t="s">
        <v>141</v>
      </c>
      <c r="R81" s="237">
        <v>9154</v>
      </c>
    </row>
    <row r="82" spans="3:5" ht="13.5">
      <c r="C82" s="48" t="s">
        <v>25</v>
      </c>
      <c r="E82" s="123">
        <v>51545</v>
      </c>
    </row>
    <row r="83" spans="3:5" ht="13.5">
      <c r="C83" s="48" t="s">
        <v>42</v>
      </c>
      <c r="E83" s="123">
        <v>51455</v>
      </c>
    </row>
    <row r="84" spans="3:5" ht="13.5">
      <c r="C84" s="48" t="s">
        <v>18</v>
      </c>
      <c r="E84" s="123">
        <v>49937</v>
      </c>
    </row>
    <row r="85" spans="3:5" ht="13.5">
      <c r="C85" s="48" t="s">
        <v>23</v>
      </c>
      <c r="E85" s="123">
        <v>46978</v>
      </c>
    </row>
    <row r="86" spans="3:5" ht="13.5">
      <c r="C86" s="48" t="s">
        <v>37</v>
      </c>
      <c r="E86" s="123">
        <v>46457</v>
      </c>
    </row>
    <row r="87" spans="3:5" ht="13.5">
      <c r="C87" s="48" t="s">
        <v>9</v>
      </c>
      <c r="E87" s="123">
        <v>45192</v>
      </c>
    </row>
    <row r="88" spans="3:5" ht="13.5">
      <c r="C88" s="48" t="s">
        <v>21</v>
      </c>
      <c r="E88" s="123">
        <v>42557</v>
      </c>
    </row>
    <row r="89" spans="3:5" ht="13.5">
      <c r="C89" s="49" t="s">
        <v>39</v>
      </c>
      <c r="E89" s="123">
        <v>27932</v>
      </c>
    </row>
    <row r="90" spans="3:5" ht="13.5">
      <c r="C90" s="48" t="s">
        <v>20</v>
      </c>
      <c r="E90" s="123">
        <v>26950</v>
      </c>
    </row>
    <row r="91" spans="3:5" ht="13.5">
      <c r="C91" s="48" t="s">
        <v>8</v>
      </c>
      <c r="E91" s="123">
        <v>26418</v>
      </c>
    </row>
    <row r="92" spans="3:5" ht="13.5">
      <c r="C92" s="48" t="s">
        <v>28</v>
      </c>
      <c r="E92" s="123">
        <v>25529</v>
      </c>
    </row>
    <row r="93" spans="3:5" ht="13.5">
      <c r="C93" s="48" t="s">
        <v>40</v>
      </c>
      <c r="E93" s="123">
        <v>23352</v>
      </c>
    </row>
    <row r="94" spans="3:5" ht="13.5">
      <c r="C94" s="48" t="s">
        <v>16</v>
      </c>
      <c r="E94" s="123">
        <v>22837</v>
      </c>
    </row>
    <row r="95" spans="3:5" ht="13.5">
      <c r="C95" s="48" t="s">
        <v>10</v>
      </c>
      <c r="E95" s="72">
        <v>22305</v>
      </c>
    </row>
    <row r="96" spans="3:5" ht="13.5">
      <c r="C96" s="48" t="s">
        <v>47</v>
      </c>
      <c r="E96" s="123">
        <v>21979</v>
      </c>
    </row>
    <row r="97" spans="3:5" ht="13.5">
      <c r="C97" s="48" t="s">
        <v>19</v>
      </c>
      <c r="E97" s="123">
        <v>20389</v>
      </c>
    </row>
    <row r="98" spans="3:5" ht="13.5">
      <c r="C98" s="48" t="s">
        <v>11</v>
      </c>
      <c r="E98" s="123">
        <v>19808</v>
      </c>
    </row>
    <row r="99" spans="3:5" ht="13.5">
      <c r="C99" s="48" t="s">
        <v>7</v>
      </c>
      <c r="E99" s="123">
        <v>16838</v>
      </c>
    </row>
    <row r="100" spans="3:5" ht="13.5">
      <c r="C100" s="48" t="s">
        <v>43</v>
      </c>
      <c r="E100" s="123">
        <v>16094</v>
      </c>
    </row>
    <row r="101" spans="3:5" ht="13.5">
      <c r="C101" s="48" t="s">
        <v>22</v>
      </c>
      <c r="E101" s="123">
        <v>13492</v>
      </c>
    </row>
    <row r="102" spans="3:5" ht="13.5">
      <c r="C102" s="48" t="s">
        <v>17</v>
      </c>
      <c r="E102" s="123">
        <v>13141</v>
      </c>
    </row>
    <row r="103" spans="3:5" ht="13.5">
      <c r="C103" s="48" t="s">
        <v>30</v>
      </c>
      <c r="E103" s="123">
        <v>12226</v>
      </c>
    </row>
    <row r="104" spans="3:5" ht="13.5">
      <c r="C104" s="48" t="s">
        <v>29</v>
      </c>
      <c r="E104" s="123">
        <v>12174</v>
      </c>
    </row>
    <row r="105" spans="3:5" ht="13.5">
      <c r="C105" s="48" t="s">
        <v>38</v>
      </c>
      <c r="E105" s="123">
        <v>10738</v>
      </c>
    </row>
    <row r="106" spans="3:5" ht="13.5">
      <c r="C106" s="48" t="s">
        <v>15</v>
      </c>
      <c r="E106" s="123">
        <v>8230</v>
      </c>
    </row>
    <row r="107" spans="3:5" ht="13.5">
      <c r="C107" s="48" t="s">
        <v>26</v>
      </c>
      <c r="E107" s="123">
        <v>6550</v>
      </c>
    </row>
    <row r="108" spans="3:5" ht="13.5">
      <c r="C108" s="48" t="s">
        <v>27</v>
      </c>
      <c r="E108" s="123">
        <v>6502</v>
      </c>
    </row>
    <row r="109" spans="3:5" ht="13.5">
      <c r="C109" s="85" t="s">
        <v>91</v>
      </c>
      <c r="E109" s="124">
        <v>5862</v>
      </c>
    </row>
  </sheetData>
  <sheetProtection/>
  <mergeCells count="7">
    <mergeCell ref="C51:D53"/>
    <mergeCell ref="C5:O5"/>
    <mergeCell ref="C6:O6"/>
    <mergeCell ref="C8:C9"/>
    <mergeCell ref="E8:H8"/>
    <mergeCell ref="J8:M8"/>
    <mergeCell ref="O8:O9"/>
  </mergeCells>
  <printOptions horizontalCentered="1" verticalCentered="1"/>
  <pageMargins left="0.5905511811023623" right="0.2362204724409449" top="0.31496062992125984" bottom="0.4724409448818898" header="0" footer="0.2362204724409449"/>
  <pageSetup horizontalDpi="600" verticalDpi="600" orientation="portrait" paperSize="9" scale="80" r:id="rId4"/>
  <headerFooter>
    <oddFooter>&amp;R&amp;"Arial Narrow,Normal"&amp;13Pag. &amp;"Arial Narrow,Negrita" 19</oddFooter>
  </headerFooter>
  <drawing r:id="rId3"/>
  <legacyDrawing r:id="rId2"/>
  <oleObjects>
    <oleObject progId="Word.Document.8" shapeId="166728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461"/>
  <sheetViews>
    <sheetView tabSelected="1" zoomScale="110" zoomScaleNormal="110" zoomScaleSheetLayoutView="85" zoomScalePageLayoutView="0" workbookViewId="0" topLeftCell="A1">
      <selection activeCell="D358" sqref="D358"/>
    </sheetView>
  </sheetViews>
  <sheetFormatPr defaultColWidth="11.421875" defaultRowHeight="12.75"/>
  <cols>
    <col min="1" max="1" width="22.57421875" style="44" customWidth="1"/>
    <col min="2" max="2" width="7.7109375" style="44" customWidth="1"/>
    <col min="3" max="3" width="6.421875" style="44" customWidth="1"/>
    <col min="4" max="4" width="11.421875" style="44" customWidth="1"/>
    <col min="5" max="5" width="6.00390625" style="44" customWidth="1"/>
    <col min="6" max="6" width="6.28125" style="44" customWidth="1"/>
    <col min="7" max="7" width="6.57421875" style="44" customWidth="1"/>
    <col min="8" max="9" width="6.421875" style="44" customWidth="1"/>
    <col min="10" max="10" width="6.28125" style="44" customWidth="1"/>
    <col min="11" max="11" width="5.00390625" style="44" customWidth="1"/>
    <col min="12" max="12" width="5.7109375" style="44" customWidth="1"/>
    <col min="13" max="13" width="15.00390625" style="44" customWidth="1"/>
    <col min="14" max="14" width="5.00390625" style="44" bestFit="1" customWidth="1"/>
    <col min="15" max="15" width="7.7109375" style="44" customWidth="1"/>
    <col min="16" max="16" width="6.140625" style="44" bestFit="1" customWidth="1"/>
    <col min="17" max="17" width="5.28125" style="44" bestFit="1" customWidth="1"/>
    <col min="18" max="18" width="8.140625" style="44" customWidth="1"/>
    <col min="19" max="19" width="7.57421875" style="44" customWidth="1"/>
    <col min="20" max="20" width="8.28125" style="44" bestFit="1" customWidth="1"/>
    <col min="21" max="21" width="15.57421875" style="44" customWidth="1"/>
    <col min="22" max="22" width="13.00390625" style="44" bestFit="1" customWidth="1"/>
    <col min="23" max="23" width="11.421875" style="44" customWidth="1"/>
    <col min="24" max="24" width="20.421875" style="44" bestFit="1" customWidth="1"/>
    <col min="25" max="25" width="12.28125" style="44" bestFit="1" customWidth="1"/>
    <col min="26" max="27" width="11.57421875" style="44" bestFit="1" customWidth="1"/>
    <col min="28" max="28" width="11.421875" style="44" customWidth="1"/>
    <col min="29" max="30" width="11.57421875" style="44" bestFit="1" customWidth="1"/>
    <col min="31" max="16384" width="11.421875" style="44" customWidth="1"/>
  </cols>
  <sheetData>
    <row r="1" spans="2:9" ht="12.75">
      <c r="B1" s="253"/>
      <c r="C1" s="253"/>
      <c r="D1" s="253"/>
      <c r="E1" s="253"/>
      <c r="F1" s="253"/>
      <c r="G1" s="253"/>
      <c r="H1" s="253"/>
      <c r="I1" s="253"/>
    </row>
    <row r="2" spans="1:21" ht="44.25" customHeight="1">
      <c r="A2" s="577" t="s">
        <v>156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6" t="s">
        <v>329</v>
      </c>
      <c r="U2" s="576"/>
    </row>
    <row r="3" spans="2:9" ht="12.75">
      <c r="B3" s="253"/>
      <c r="C3" s="253"/>
      <c r="D3" s="253"/>
      <c r="E3" s="253"/>
      <c r="F3" s="253"/>
      <c r="G3" s="253"/>
      <c r="H3" s="253"/>
      <c r="I3" s="253"/>
    </row>
    <row r="4" spans="2:9" ht="12.75">
      <c r="B4" s="253"/>
      <c r="C4" s="253"/>
      <c r="D4" s="253"/>
      <c r="E4" s="253"/>
      <c r="F4" s="253"/>
      <c r="G4" s="253"/>
      <c r="H4" s="253"/>
      <c r="I4" s="253"/>
    </row>
    <row r="5" spans="2:9" ht="12.75">
      <c r="B5" s="253"/>
      <c r="C5" s="253"/>
      <c r="D5" s="253"/>
      <c r="E5" s="253"/>
      <c r="F5" s="253"/>
      <c r="G5" s="253"/>
      <c r="H5" s="253"/>
      <c r="I5" s="253"/>
    </row>
    <row r="6" spans="2:9" ht="12.75">
      <c r="B6" s="253"/>
      <c r="C6" s="253"/>
      <c r="D6" s="253"/>
      <c r="E6" s="253"/>
      <c r="F6" s="253"/>
      <c r="G6" s="253"/>
      <c r="H6" s="253"/>
      <c r="I6" s="253"/>
    </row>
    <row r="7" spans="2:9" ht="12.75">
      <c r="B7" s="253"/>
      <c r="C7" s="253"/>
      <c r="D7" s="253"/>
      <c r="E7" s="253"/>
      <c r="F7" s="253"/>
      <c r="G7" s="253"/>
      <c r="H7" s="253"/>
      <c r="I7" s="253"/>
    </row>
    <row r="8" spans="2:9" ht="12.75">
      <c r="B8" s="253"/>
      <c r="C8" s="253"/>
      <c r="D8" s="253"/>
      <c r="E8" s="253"/>
      <c r="F8" s="253"/>
      <c r="G8" s="253"/>
      <c r="H8" s="253"/>
      <c r="I8" s="253"/>
    </row>
    <row r="9" spans="2:9" ht="12.75">
      <c r="B9" s="253"/>
      <c r="C9" s="253"/>
      <c r="D9" s="253"/>
      <c r="E9" s="253"/>
      <c r="F9" s="253"/>
      <c r="G9" s="253"/>
      <c r="H9" s="253"/>
      <c r="I9" s="253"/>
    </row>
    <row r="10" spans="2:9" ht="12.75">
      <c r="B10" s="253"/>
      <c r="C10" s="253"/>
      <c r="D10" s="253"/>
      <c r="E10" s="253"/>
      <c r="F10" s="253"/>
      <c r="G10" s="253"/>
      <c r="H10" s="253"/>
      <c r="I10" s="253"/>
    </row>
    <row r="11" spans="2:9" ht="12.75">
      <c r="B11" s="253"/>
      <c r="C11" s="253"/>
      <c r="D11" s="253"/>
      <c r="E11" s="253"/>
      <c r="F11" s="253"/>
      <c r="G11" s="253"/>
      <c r="H11" s="253"/>
      <c r="I11" s="253"/>
    </row>
    <row r="12" spans="2:9" ht="12.75">
      <c r="B12" s="253"/>
      <c r="C12" s="253"/>
      <c r="D12" s="253"/>
      <c r="E12" s="253"/>
      <c r="F12" s="253"/>
      <c r="G12" s="253"/>
      <c r="H12" s="253"/>
      <c r="I12" s="253"/>
    </row>
    <row r="13" spans="2:9" ht="12.75">
      <c r="B13" s="253"/>
      <c r="C13" s="253"/>
      <c r="D13" s="253"/>
      <c r="E13" s="253"/>
      <c r="F13" s="253"/>
      <c r="G13" s="253"/>
      <c r="H13" s="253"/>
      <c r="I13" s="253"/>
    </row>
    <row r="14" spans="2:9" ht="12.75">
      <c r="B14" s="253"/>
      <c r="C14" s="253"/>
      <c r="D14" s="253"/>
      <c r="E14" s="253"/>
      <c r="F14" s="253"/>
      <c r="G14" s="253"/>
      <c r="H14" s="253"/>
      <c r="I14" s="253"/>
    </row>
    <row r="15" spans="2:9" ht="12.75">
      <c r="B15" s="253"/>
      <c r="C15" s="253"/>
      <c r="D15" s="253"/>
      <c r="E15" s="253"/>
      <c r="F15" s="253"/>
      <c r="G15" s="253"/>
      <c r="H15" s="253"/>
      <c r="I15" s="253"/>
    </row>
    <row r="16" spans="2:9" ht="12.75">
      <c r="B16" s="253"/>
      <c r="C16" s="253"/>
      <c r="D16" s="253"/>
      <c r="E16" s="253"/>
      <c r="F16" s="253"/>
      <c r="G16" s="253"/>
      <c r="H16" s="253"/>
      <c r="I16" s="253"/>
    </row>
    <row r="17" spans="2:9" ht="12.75">
      <c r="B17" s="253"/>
      <c r="C17" s="253"/>
      <c r="D17" s="253"/>
      <c r="E17" s="253"/>
      <c r="F17" s="253"/>
      <c r="G17" s="253"/>
      <c r="H17" s="253"/>
      <c r="I17" s="253"/>
    </row>
    <row r="18" spans="2:9" ht="12.75">
      <c r="B18" s="253"/>
      <c r="C18" s="253"/>
      <c r="D18" s="253"/>
      <c r="E18" s="253"/>
      <c r="F18" s="253"/>
      <c r="G18" s="253"/>
      <c r="H18" s="253"/>
      <c r="I18" s="253"/>
    </row>
    <row r="19" spans="2:9" ht="12.75">
      <c r="B19" s="253"/>
      <c r="C19" s="253"/>
      <c r="D19" s="253"/>
      <c r="E19" s="253"/>
      <c r="F19" s="253"/>
      <c r="G19" s="253"/>
      <c r="H19" s="253"/>
      <c r="I19" s="253"/>
    </row>
    <row r="20" spans="2:9" ht="12.75">
      <c r="B20" s="253"/>
      <c r="C20" s="253"/>
      <c r="D20" s="253"/>
      <c r="E20" s="253"/>
      <c r="F20" s="253"/>
      <c r="G20" s="253"/>
      <c r="H20" s="253"/>
      <c r="I20" s="253"/>
    </row>
    <row r="21" spans="2:9" ht="12.75">
      <c r="B21" s="253"/>
      <c r="C21" s="253"/>
      <c r="D21" s="253"/>
      <c r="E21" s="253"/>
      <c r="F21" s="253"/>
      <c r="G21" s="253"/>
      <c r="H21" s="253"/>
      <c r="I21" s="253"/>
    </row>
    <row r="22" spans="2:9" ht="12.75">
      <c r="B22" s="253"/>
      <c r="C22" s="253"/>
      <c r="D22" s="253"/>
      <c r="E22" s="253"/>
      <c r="F22" s="253"/>
      <c r="G22" s="253"/>
      <c r="H22" s="253"/>
      <c r="I22" s="253"/>
    </row>
    <row r="23" spans="2:9" ht="12.75">
      <c r="B23" s="253"/>
      <c r="C23" s="253"/>
      <c r="D23" s="253"/>
      <c r="E23" s="253"/>
      <c r="F23" s="253"/>
      <c r="G23" s="253"/>
      <c r="H23" s="253"/>
      <c r="I23" s="253"/>
    </row>
    <row r="24" spans="2:9" ht="12.75">
      <c r="B24" s="253"/>
      <c r="C24" s="253"/>
      <c r="D24" s="253"/>
      <c r="E24" s="253"/>
      <c r="F24" s="253"/>
      <c r="G24" s="253"/>
      <c r="H24" s="253"/>
      <c r="I24" s="253"/>
    </row>
    <row r="25" spans="2:9" ht="12.75">
      <c r="B25" s="253"/>
      <c r="C25" s="253"/>
      <c r="D25" s="253"/>
      <c r="E25" s="253"/>
      <c r="F25" s="253"/>
      <c r="G25" s="253"/>
      <c r="H25" s="253"/>
      <c r="I25" s="253"/>
    </row>
    <row r="26" spans="2:9" ht="12.75">
      <c r="B26" s="253"/>
      <c r="C26" s="253"/>
      <c r="D26" s="253"/>
      <c r="E26" s="253"/>
      <c r="F26" s="253"/>
      <c r="G26" s="253"/>
      <c r="H26" s="253"/>
      <c r="I26" s="253"/>
    </row>
    <row r="27" spans="1:22" ht="45">
      <c r="A27" s="584" t="s">
        <v>157</v>
      </c>
      <c r="B27" s="584"/>
      <c r="C27" s="584"/>
      <c r="D27" s="584"/>
      <c r="E27" s="584"/>
      <c r="F27" s="584"/>
      <c r="G27" s="584"/>
      <c r="H27" s="584"/>
      <c r="I27" s="584"/>
      <c r="J27" s="584"/>
      <c r="K27" s="584"/>
      <c r="L27" s="584"/>
      <c r="M27" s="584"/>
      <c r="N27" s="584"/>
      <c r="O27" s="584"/>
      <c r="P27" s="584"/>
      <c r="Q27" s="584"/>
      <c r="R27" s="584"/>
      <c r="S27" s="584"/>
      <c r="T27" s="584"/>
      <c r="U27" s="584"/>
      <c r="V27" s="261"/>
    </row>
    <row r="28" spans="2:9" ht="12.75">
      <c r="B28" s="253"/>
      <c r="C28" s="253"/>
      <c r="D28" s="253"/>
      <c r="E28" s="253"/>
      <c r="F28" s="253"/>
      <c r="G28" s="253"/>
      <c r="H28" s="253"/>
      <c r="I28" s="253"/>
    </row>
    <row r="29" spans="2:9" ht="12.75">
      <c r="B29" s="253"/>
      <c r="C29" s="253"/>
      <c r="D29" s="253"/>
      <c r="E29" s="253"/>
      <c r="F29" s="253"/>
      <c r="G29" s="253"/>
      <c r="H29" s="253"/>
      <c r="I29" s="253"/>
    </row>
    <row r="30" spans="2:9" ht="12.75">
      <c r="B30" s="253"/>
      <c r="C30" s="253"/>
      <c r="D30" s="253"/>
      <c r="E30" s="253"/>
      <c r="F30" s="253"/>
      <c r="G30" s="253"/>
      <c r="H30" s="253"/>
      <c r="I30" s="253"/>
    </row>
    <row r="31" spans="2:9" ht="12.75">
      <c r="B31" s="253"/>
      <c r="C31" s="253"/>
      <c r="D31" s="253"/>
      <c r="E31" s="253"/>
      <c r="F31" s="253"/>
      <c r="G31" s="253"/>
      <c r="H31" s="253"/>
      <c r="I31" s="253"/>
    </row>
    <row r="32" spans="2:9" ht="12.75">
      <c r="B32" s="253"/>
      <c r="C32" s="253"/>
      <c r="D32" s="253"/>
      <c r="E32" s="253"/>
      <c r="F32" s="253"/>
      <c r="G32" s="253"/>
      <c r="H32" s="253"/>
      <c r="I32" s="253"/>
    </row>
    <row r="33" spans="2:9" ht="12.75">
      <c r="B33" s="253"/>
      <c r="C33" s="253"/>
      <c r="D33" s="253"/>
      <c r="E33" s="253"/>
      <c r="F33" s="253"/>
      <c r="G33" s="253"/>
      <c r="H33" s="253"/>
      <c r="I33" s="253"/>
    </row>
    <row r="34" spans="2:9" ht="12.75">
      <c r="B34" s="253"/>
      <c r="C34" s="253"/>
      <c r="D34" s="253"/>
      <c r="E34" s="253"/>
      <c r="F34" s="253"/>
      <c r="G34" s="253"/>
      <c r="H34" s="253"/>
      <c r="I34" s="253"/>
    </row>
    <row r="35" spans="2:9" ht="12.75">
      <c r="B35" s="253"/>
      <c r="C35" s="253"/>
      <c r="D35" s="253"/>
      <c r="E35" s="253"/>
      <c r="F35" s="253"/>
      <c r="G35" s="253"/>
      <c r="H35" s="253"/>
      <c r="I35" s="253"/>
    </row>
    <row r="36" spans="2:9" ht="12.75">
      <c r="B36" s="253"/>
      <c r="C36" s="253"/>
      <c r="D36" s="253"/>
      <c r="E36" s="253"/>
      <c r="F36" s="253"/>
      <c r="G36" s="253"/>
      <c r="H36" s="253"/>
      <c r="I36" s="253"/>
    </row>
    <row r="37" spans="2:9" ht="12.75">
      <c r="B37" s="253"/>
      <c r="C37" s="253"/>
      <c r="D37" s="253"/>
      <c r="E37" s="253"/>
      <c r="F37" s="253"/>
      <c r="G37" s="253"/>
      <c r="H37" s="253"/>
      <c r="I37" s="253"/>
    </row>
    <row r="38" spans="2:9" ht="12.75">
      <c r="B38" s="253"/>
      <c r="C38" s="253"/>
      <c r="D38" s="253"/>
      <c r="E38" s="253"/>
      <c r="F38" s="253"/>
      <c r="G38" s="253"/>
      <c r="H38" s="253"/>
      <c r="I38" s="253"/>
    </row>
    <row r="39" spans="2:9" ht="12.75">
      <c r="B39" s="253"/>
      <c r="C39" s="253"/>
      <c r="D39" s="253"/>
      <c r="E39" s="253"/>
      <c r="F39" s="253"/>
      <c r="G39" s="253"/>
      <c r="H39" s="253"/>
      <c r="I39" s="253"/>
    </row>
    <row r="40" spans="2:9" ht="12.75">
      <c r="B40" s="253"/>
      <c r="C40" s="253"/>
      <c r="D40" s="253"/>
      <c r="E40" s="253"/>
      <c r="F40" s="253"/>
      <c r="G40" s="253"/>
      <c r="H40" s="253"/>
      <c r="I40" s="253"/>
    </row>
    <row r="41" spans="2:9" ht="12.75">
      <c r="B41" s="253"/>
      <c r="C41" s="253"/>
      <c r="D41" s="253"/>
      <c r="E41" s="253"/>
      <c r="F41" s="253"/>
      <c r="G41" s="253"/>
      <c r="H41" s="253"/>
      <c r="I41" s="253"/>
    </row>
    <row r="42" spans="2:9" ht="12.75">
      <c r="B42" s="253"/>
      <c r="C42" s="253"/>
      <c r="D42" s="253"/>
      <c r="E42" s="253"/>
      <c r="F42" s="253"/>
      <c r="G42" s="253"/>
      <c r="H42" s="253"/>
      <c r="I42" s="253"/>
    </row>
    <row r="43" spans="2:9" ht="12.75">
      <c r="B43" s="253"/>
      <c r="C43" s="253"/>
      <c r="D43" s="253"/>
      <c r="E43" s="253"/>
      <c r="F43" s="253"/>
      <c r="G43" s="253"/>
      <c r="H43" s="253"/>
      <c r="I43" s="253"/>
    </row>
    <row r="44" spans="2:9" ht="12.75">
      <c r="B44" s="253"/>
      <c r="C44" s="253"/>
      <c r="D44" s="253"/>
      <c r="E44" s="253"/>
      <c r="F44" s="253"/>
      <c r="G44" s="253"/>
      <c r="H44" s="253"/>
      <c r="I44" s="253"/>
    </row>
    <row r="45" spans="2:9" ht="12.75">
      <c r="B45" s="253"/>
      <c r="C45" s="253"/>
      <c r="D45" s="253"/>
      <c r="E45" s="253"/>
      <c r="F45" s="253"/>
      <c r="G45" s="253"/>
      <c r="H45" s="253"/>
      <c r="I45" s="253"/>
    </row>
    <row r="46" spans="2:9" ht="12.75">
      <c r="B46" s="253"/>
      <c r="C46" s="253"/>
      <c r="D46" s="253"/>
      <c r="E46" s="253"/>
      <c r="F46" s="253"/>
      <c r="G46" s="253"/>
      <c r="H46" s="253"/>
      <c r="I46" s="253"/>
    </row>
    <row r="47" spans="2:9" ht="12.75">
      <c r="B47" s="253"/>
      <c r="C47" s="253"/>
      <c r="D47" s="253"/>
      <c r="E47" s="253"/>
      <c r="F47" s="253"/>
      <c r="G47" s="253"/>
      <c r="H47" s="253"/>
      <c r="I47" s="253"/>
    </row>
    <row r="48" spans="2:9" ht="12.75">
      <c r="B48" s="253"/>
      <c r="C48" s="253"/>
      <c r="D48" s="253"/>
      <c r="E48" s="253"/>
      <c r="F48" s="253"/>
      <c r="G48" s="253"/>
      <c r="H48" s="253"/>
      <c r="I48" s="253"/>
    </row>
    <row r="49" spans="2:9" ht="12.75">
      <c r="B49" s="253"/>
      <c r="C49" s="253"/>
      <c r="D49" s="253"/>
      <c r="E49" s="253"/>
      <c r="F49" s="253"/>
      <c r="G49" s="253"/>
      <c r="H49" s="253"/>
      <c r="I49" s="253"/>
    </row>
    <row r="50" spans="2:9" ht="12.75">
      <c r="B50" s="253"/>
      <c r="C50" s="253"/>
      <c r="D50" s="253"/>
      <c r="E50" s="253"/>
      <c r="F50" s="253"/>
      <c r="G50" s="253"/>
      <c r="H50" s="253"/>
      <c r="I50" s="253"/>
    </row>
    <row r="51" spans="2:9" ht="12.75">
      <c r="B51" s="253"/>
      <c r="C51" s="253"/>
      <c r="D51" s="253"/>
      <c r="E51" s="253"/>
      <c r="F51" s="253"/>
      <c r="G51" s="253"/>
      <c r="H51" s="253"/>
      <c r="I51" s="253"/>
    </row>
    <row r="52" spans="2:9" ht="12.75">
      <c r="B52" s="253"/>
      <c r="C52" s="253"/>
      <c r="D52" s="253"/>
      <c r="E52" s="253"/>
      <c r="F52" s="253"/>
      <c r="G52" s="253"/>
      <c r="H52" s="253"/>
      <c r="I52" s="253"/>
    </row>
    <row r="53" spans="2:9" ht="12.75">
      <c r="B53" s="253"/>
      <c r="C53" s="253"/>
      <c r="D53" s="253"/>
      <c r="E53" s="253"/>
      <c r="F53" s="253"/>
      <c r="G53" s="253"/>
      <c r="H53" s="253"/>
      <c r="I53" s="253"/>
    </row>
    <row r="54" spans="2:9" ht="12.75">
      <c r="B54" s="253"/>
      <c r="C54" s="253"/>
      <c r="D54" s="253"/>
      <c r="E54" s="253"/>
      <c r="F54" s="253"/>
      <c r="G54" s="253"/>
      <c r="H54" s="253"/>
      <c r="I54" s="253"/>
    </row>
    <row r="55" spans="2:9" ht="12.75">
      <c r="B55" s="253"/>
      <c r="C55" s="253"/>
      <c r="D55" s="253"/>
      <c r="E55" s="253"/>
      <c r="F55" s="253"/>
      <c r="G55" s="253"/>
      <c r="H55" s="253"/>
      <c r="I55" s="253"/>
    </row>
    <row r="56" spans="2:9" ht="12.75">
      <c r="B56" s="253"/>
      <c r="C56" s="253"/>
      <c r="D56" s="253"/>
      <c r="E56" s="253"/>
      <c r="F56" s="253"/>
      <c r="G56" s="253"/>
      <c r="H56" s="253"/>
      <c r="I56" s="253"/>
    </row>
    <row r="57" spans="2:9" ht="12.75">
      <c r="B57" s="253"/>
      <c r="C57" s="253"/>
      <c r="D57" s="253"/>
      <c r="E57" s="253"/>
      <c r="F57" s="253"/>
      <c r="G57" s="253"/>
      <c r="H57" s="253"/>
      <c r="I57" s="253"/>
    </row>
    <row r="58" spans="2:9" ht="12.75">
      <c r="B58" s="253"/>
      <c r="C58" s="253"/>
      <c r="D58" s="253"/>
      <c r="E58" s="253"/>
      <c r="F58" s="253"/>
      <c r="G58" s="253"/>
      <c r="H58" s="253"/>
      <c r="I58" s="253"/>
    </row>
    <row r="59" spans="2:9" ht="12.75">
      <c r="B59" s="253"/>
      <c r="C59" s="253"/>
      <c r="D59" s="253"/>
      <c r="E59" s="253"/>
      <c r="F59" s="253"/>
      <c r="G59" s="253"/>
      <c r="H59" s="253"/>
      <c r="I59" s="253"/>
    </row>
    <row r="60" spans="2:9" ht="12.75">
      <c r="B60" s="253"/>
      <c r="C60" s="253"/>
      <c r="D60" s="253"/>
      <c r="E60" s="253"/>
      <c r="F60" s="253"/>
      <c r="G60" s="253"/>
      <c r="H60" s="253"/>
      <c r="I60" s="253"/>
    </row>
    <row r="61" spans="2:9" ht="12.75">
      <c r="B61" s="253"/>
      <c r="C61" s="253"/>
      <c r="D61" s="253"/>
      <c r="E61" s="253"/>
      <c r="F61" s="253"/>
      <c r="G61" s="253"/>
      <c r="H61" s="253"/>
      <c r="I61" s="253"/>
    </row>
    <row r="62" spans="2:9" ht="12.75">
      <c r="B62" s="253"/>
      <c r="C62" s="253"/>
      <c r="D62" s="253"/>
      <c r="E62" s="253"/>
      <c r="F62" s="253"/>
      <c r="G62" s="253"/>
      <c r="H62" s="253"/>
      <c r="I62" s="253"/>
    </row>
    <row r="63" spans="2:9" ht="12.75">
      <c r="B63" s="253"/>
      <c r="C63" s="253"/>
      <c r="D63" s="253"/>
      <c r="E63" s="253"/>
      <c r="F63" s="253"/>
      <c r="G63" s="253"/>
      <c r="H63" s="253"/>
      <c r="I63" s="253"/>
    </row>
    <row r="64" spans="2:9" ht="12.75">
      <c r="B64" s="253"/>
      <c r="C64" s="253"/>
      <c r="D64" s="253"/>
      <c r="E64" s="253"/>
      <c r="F64" s="253"/>
      <c r="G64" s="253"/>
      <c r="H64" s="253"/>
      <c r="I64" s="253"/>
    </row>
    <row r="65" spans="2:9" ht="12.75">
      <c r="B65" s="253"/>
      <c r="C65" s="253"/>
      <c r="D65" s="253"/>
      <c r="E65" s="253"/>
      <c r="F65" s="253"/>
      <c r="G65" s="253"/>
      <c r="H65" s="253"/>
      <c r="I65" s="253"/>
    </row>
    <row r="66" spans="2:9" ht="12.75">
      <c r="B66" s="253"/>
      <c r="C66" s="253"/>
      <c r="D66" s="253"/>
      <c r="E66" s="253"/>
      <c r="F66" s="253"/>
      <c r="G66" s="253"/>
      <c r="H66" s="253"/>
      <c r="I66" s="253"/>
    </row>
    <row r="67" spans="2:9" ht="12.75">
      <c r="B67" s="253"/>
      <c r="C67" s="253"/>
      <c r="D67" s="253"/>
      <c r="E67" s="253"/>
      <c r="F67" s="253"/>
      <c r="G67" s="253"/>
      <c r="H67" s="253"/>
      <c r="I67" s="253"/>
    </row>
    <row r="68" spans="2:9" ht="12.75">
      <c r="B68" s="253"/>
      <c r="C68" s="253"/>
      <c r="D68" s="253"/>
      <c r="E68" s="253"/>
      <c r="F68" s="253"/>
      <c r="G68" s="253"/>
      <c r="H68" s="253"/>
      <c r="I68" s="253"/>
    </row>
    <row r="69" spans="2:9" ht="12.75">
      <c r="B69" s="253"/>
      <c r="C69" s="253"/>
      <c r="D69" s="253"/>
      <c r="E69" s="253"/>
      <c r="F69" s="253"/>
      <c r="G69" s="253"/>
      <c r="H69" s="253"/>
      <c r="I69" s="253"/>
    </row>
    <row r="70" spans="2:9" ht="12.75">
      <c r="B70" s="253"/>
      <c r="C70" s="253"/>
      <c r="D70" s="253"/>
      <c r="E70" s="253"/>
      <c r="F70" s="253"/>
      <c r="G70" s="253"/>
      <c r="H70" s="253"/>
      <c r="I70" s="253"/>
    </row>
    <row r="71" spans="2:9" ht="12.75">
      <c r="B71" s="253"/>
      <c r="C71" s="253"/>
      <c r="D71" s="253"/>
      <c r="E71" s="253"/>
      <c r="F71" s="253"/>
      <c r="G71" s="253"/>
      <c r="H71" s="253"/>
      <c r="I71" s="253"/>
    </row>
    <row r="72" spans="2:9" ht="12.75">
      <c r="B72" s="253"/>
      <c r="C72" s="253"/>
      <c r="D72" s="253"/>
      <c r="E72" s="253"/>
      <c r="F72" s="253"/>
      <c r="G72" s="253"/>
      <c r="H72" s="253"/>
      <c r="I72" s="253"/>
    </row>
    <row r="73" spans="2:9" ht="12.75">
      <c r="B73" s="253"/>
      <c r="C73" s="253"/>
      <c r="D73" s="253"/>
      <c r="E73" s="253"/>
      <c r="F73" s="253"/>
      <c r="G73" s="253"/>
      <c r="H73" s="253"/>
      <c r="I73" s="253"/>
    </row>
    <row r="74" spans="2:9" ht="12.75">
      <c r="B74" s="253"/>
      <c r="C74" s="253"/>
      <c r="D74" s="253"/>
      <c r="E74" s="253"/>
      <c r="F74" s="253"/>
      <c r="G74" s="253"/>
      <c r="H74" s="253"/>
      <c r="I74" s="253"/>
    </row>
    <row r="75" spans="2:9" ht="12.75">
      <c r="B75" s="253"/>
      <c r="C75" s="253"/>
      <c r="D75" s="253"/>
      <c r="E75" s="253"/>
      <c r="F75" s="253"/>
      <c r="G75" s="253"/>
      <c r="H75" s="253"/>
      <c r="I75" s="253"/>
    </row>
    <row r="76" spans="2:9" ht="12.75">
      <c r="B76" s="253"/>
      <c r="C76" s="253"/>
      <c r="D76" s="253"/>
      <c r="E76" s="253"/>
      <c r="F76" s="253"/>
      <c r="G76" s="253"/>
      <c r="H76" s="253"/>
      <c r="I76" s="253"/>
    </row>
    <row r="77" spans="2:9" ht="12.75">
      <c r="B77" s="253"/>
      <c r="C77" s="253"/>
      <c r="D77" s="253"/>
      <c r="E77" s="253"/>
      <c r="F77" s="253"/>
      <c r="G77" s="253"/>
      <c r="H77" s="253"/>
      <c r="I77" s="253"/>
    </row>
    <row r="78" spans="2:9" ht="12.75">
      <c r="B78" s="253"/>
      <c r="C78" s="253"/>
      <c r="D78" s="253"/>
      <c r="E78" s="253"/>
      <c r="F78" s="253"/>
      <c r="G78" s="253"/>
      <c r="H78" s="253"/>
      <c r="I78" s="253"/>
    </row>
    <row r="79" spans="2:9" ht="12.75">
      <c r="B79" s="253"/>
      <c r="C79" s="253"/>
      <c r="D79" s="253"/>
      <c r="E79" s="253"/>
      <c r="F79" s="253"/>
      <c r="G79" s="253"/>
      <c r="H79" s="253"/>
      <c r="I79" s="253"/>
    </row>
    <row r="80" spans="2:9" ht="12.75">
      <c r="B80" s="253"/>
      <c r="C80" s="253"/>
      <c r="D80" s="253"/>
      <c r="E80" s="253"/>
      <c r="F80" s="253"/>
      <c r="G80" s="253"/>
      <c r="H80" s="253"/>
      <c r="I80" s="253"/>
    </row>
    <row r="81" spans="2:9" ht="12.75">
      <c r="B81" s="253"/>
      <c r="C81" s="253"/>
      <c r="D81" s="253"/>
      <c r="E81" s="253"/>
      <c r="F81" s="253"/>
      <c r="G81" s="253"/>
      <c r="H81" s="253"/>
      <c r="I81" s="253"/>
    </row>
    <row r="82" spans="2:9" ht="12.75">
      <c r="B82" s="253"/>
      <c r="C82" s="253"/>
      <c r="D82" s="253"/>
      <c r="E82" s="253"/>
      <c r="F82" s="253"/>
      <c r="G82" s="253"/>
      <c r="H82" s="253"/>
      <c r="I82" s="253"/>
    </row>
    <row r="83" spans="2:9" ht="12.75">
      <c r="B83" s="253"/>
      <c r="C83" s="253"/>
      <c r="D83" s="253"/>
      <c r="E83" s="253"/>
      <c r="F83" s="253"/>
      <c r="G83" s="253"/>
      <c r="H83" s="253"/>
      <c r="I83" s="253"/>
    </row>
    <row r="84" spans="2:9" ht="12.75">
      <c r="B84" s="253"/>
      <c r="C84" s="253"/>
      <c r="D84" s="253"/>
      <c r="E84" s="253"/>
      <c r="F84" s="253"/>
      <c r="G84" s="253"/>
      <c r="H84" s="253"/>
      <c r="I84" s="253"/>
    </row>
    <row r="85" spans="2:9" ht="12.75">
      <c r="B85" s="253"/>
      <c r="C85" s="253"/>
      <c r="D85" s="253"/>
      <c r="E85" s="253"/>
      <c r="F85" s="253"/>
      <c r="G85" s="253"/>
      <c r="H85" s="253"/>
      <c r="I85" s="253"/>
    </row>
    <row r="86" spans="2:9" ht="12.75">
      <c r="B86" s="253"/>
      <c r="C86" s="253"/>
      <c r="D86" s="253"/>
      <c r="E86" s="253"/>
      <c r="F86" s="253"/>
      <c r="G86" s="253"/>
      <c r="H86" s="253"/>
      <c r="I86" s="253"/>
    </row>
    <row r="87" spans="1:22" ht="35.25">
      <c r="A87" s="578" t="s">
        <v>158</v>
      </c>
      <c r="B87" s="578"/>
      <c r="C87" s="578"/>
      <c r="D87" s="578"/>
      <c r="E87" s="578"/>
      <c r="F87" s="578"/>
      <c r="G87" s="578"/>
      <c r="H87" s="578"/>
      <c r="I87" s="578"/>
      <c r="J87" s="578"/>
      <c r="K87" s="578"/>
      <c r="L87" s="578"/>
      <c r="M87" s="578"/>
      <c r="N87" s="578"/>
      <c r="O87" s="578"/>
      <c r="P87" s="578"/>
      <c r="Q87" s="578"/>
      <c r="R87" s="578"/>
      <c r="S87" s="578"/>
      <c r="T87" s="578"/>
      <c r="U87" s="578"/>
      <c r="V87" s="262"/>
    </row>
    <row r="88" spans="2:9" ht="12.75">
      <c r="B88" s="253"/>
      <c r="C88" s="253"/>
      <c r="D88" s="253"/>
      <c r="E88" s="253"/>
      <c r="F88" s="253"/>
      <c r="G88" s="253"/>
      <c r="H88" s="253"/>
      <c r="I88" s="253"/>
    </row>
    <row r="89" spans="2:9" ht="12.75">
      <c r="B89" s="253"/>
      <c r="C89" s="253"/>
      <c r="D89" s="253"/>
      <c r="E89" s="253"/>
      <c r="F89" s="253"/>
      <c r="G89" s="253"/>
      <c r="H89" s="253"/>
      <c r="I89" s="253"/>
    </row>
    <row r="90" spans="2:9" ht="12.75">
      <c r="B90" s="253"/>
      <c r="C90" s="253"/>
      <c r="D90" s="253"/>
      <c r="E90" s="253"/>
      <c r="F90" s="253"/>
      <c r="G90" s="253"/>
      <c r="H90" s="253"/>
      <c r="I90" s="253"/>
    </row>
    <row r="91" spans="2:9" ht="12.75">
      <c r="B91" s="253"/>
      <c r="C91" s="253"/>
      <c r="D91" s="253"/>
      <c r="E91" s="253"/>
      <c r="F91" s="253"/>
      <c r="G91" s="253"/>
      <c r="H91" s="253"/>
      <c r="I91" s="253"/>
    </row>
    <row r="92" spans="2:9" ht="12.75">
      <c r="B92" s="253"/>
      <c r="C92" s="253"/>
      <c r="D92" s="253"/>
      <c r="E92" s="253"/>
      <c r="F92" s="253"/>
      <c r="G92" s="253"/>
      <c r="H92" s="253"/>
      <c r="I92" s="253"/>
    </row>
    <row r="93" spans="1:22" ht="33.75">
      <c r="A93" s="579" t="s">
        <v>322</v>
      </c>
      <c r="B93" s="579"/>
      <c r="C93" s="579"/>
      <c r="D93" s="579"/>
      <c r="E93" s="579"/>
      <c r="F93" s="579"/>
      <c r="G93" s="579"/>
      <c r="H93" s="579"/>
      <c r="I93" s="579"/>
      <c r="J93" s="579"/>
      <c r="K93" s="579"/>
      <c r="L93" s="579"/>
      <c r="M93" s="579"/>
      <c r="N93" s="579"/>
      <c r="O93" s="579"/>
      <c r="P93" s="579"/>
      <c r="Q93" s="579"/>
      <c r="R93" s="579"/>
      <c r="S93" s="579"/>
      <c r="T93" s="579"/>
      <c r="U93" s="579"/>
      <c r="V93" s="263"/>
    </row>
    <row r="94" spans="2:9" ht="12.75">
      <c r="B94" s="253"/>
      <c r="C94" s="253"/>
      <c r="D94" s="253"/>
      <c r="E94" s="253"/>
      <c r="F94" s="253"/>
      <c r="G94" s="253"/>
      <c r="H94" s="253"/>
      <c r="I94" s="253"/>
    </row>
    <row r="95" spans="2:9" ht="12.75">
      <c r="B95" s="253"/>
      <c r="C95" s="253"/>
      <c r="D95" s="253"/>
      <c r="E95" s="253"/>
      <c r="F95" s="253"/>
      <c r="G95" s="253"/>
      <c r="H95" s="253"/>
      <c r="I95" s="253"/>
    </row>
    <row r="96" spans="2:9" ht="12.75">
      <c r="B96" s="253"/>
      <c r="C96" s="253"/>
      <c r="D96" s="253"/>
      <c r="E96" s="253"/>
      <c r="F96" s="253"/>
      <c r="G96" s="253"/>
      <c r="H96" s="253"/>
      <c r="I96" s="253"/>
    </row>
    <row r="97" spans="2:9" ht="12.75">
      <c r="B97" s="253"/>
      <c r="C97" s="253"/>
      <c r="D97" s="253"/>
      <c r="E97" s="253"/>
      <c r="F97" s="253"/>
      <c r="G97" s="253"/>
      <c r="H97" s="253"/>
      <c r="I97" s="253"/>
    </row>
    <row r="98" spans="1:22" ht="15.75">
      <c r="A98" s="580" t="s">
        <v>159</v>
      </c>
      <c r="B98" s="580"/>
      <c r="C98" s="580"/>
      <c r="D98" s="580"/>
      <c r="E98" s="580"/>
      <c r="F98" s="580"/>
      <c r="G98" s="580"/>
      <c r="H98" s="580"/>
      <c r="I98" s="580"/>
      <c r="J98" s="580"/>
      <c r="K98" s="580"/>
      <c r="L98" s="580"/>
      <c r="M98" s="580"/>
      <c r="N98" s="580"/>
      <c r="O98" s="580"/>
      <c r="P98" s="580"/>
      <c r="Q98" s="580"/>
      <c r="R98" s="580"/>
      <c r="S98" s="580"/>
      <c r="T98" s="580"/>
      <c r="U98" s="580"/>
      <c r="V98" s="264"/>
    </row>
    <row r="99" spans="2:9" ht="12.75">
      <c r="B99" s="253"/>
      <c r="C99" s="253"/>
      <c r="D99" s="253"/>
      <c r="E99" s="253"/>
      <c r="F99" s="253"/>
      <c r="G99" s="253"/>
      <c r="H99" s="253"/>
      <c r="I99" s="253"/>
    </row>
    <row r="100" spans="2:9" ht="12.75">
      <c r="B100" s="253"/>
      <c r="C100" s="253"/>
      <c r="D100" s="253"/>
      <c r="E100" s="253"/>
      <c r="F100" s="253"/>
      <c r="G100" s="253"/>
      <c r="H100" s="253"/>
      <c r="I100" s="253"/>
    </row>
    <row r="101" spans="2:9" ht="12.75">
      <c r="B101" s="253"/>
      <c r="C101" s="253"/>
      <c r="D101" s="253"/>
      <c r="E101" s="253"/>
      <c r="F101" s="253"/>
      <c r="G101" s="253"/>
      <c r="H101" s="253"/>
      <c r="I101" s="253"/>
    </row>
    <row r="102" spans="2:9" ht="12.75">
      <c r="B102" s="253"/>
      <c r="C102" s="253"/>
      <c r="D102" s="253"/>
      <c r="E102" s="253"/>
      <c r="F102" s="253"/>
      <c r="G102" s="253"/>
      <c r="H102" s="253"/>
      <c r="I102" s="253"/>
    </row>
    <row r="103" spans="2:9" ht="12.75">
      <c r="B103" s="253"/>
      <c r="C103" s="253"/>
      <c r="D103" s="253"/>
      <c r="E103" s="253"/>
      <c r="F103" s="253"/>
      <c r="G103" s="253"/>
      <c r="H103" s="253"/>
      <c r="I103" s="253"/>
    </row>
    <row r="104" spans="1:21" s="254" customFormat="1" ht="21.75" customHeight="1">
      <c r="A104" s="544" t="s">
        <v>152</v>
      </c>
      <c r="B104" s="545"/>
      <c r="C104" s="545"/>
      <c r="D104" s="545"/>
      <c r="E104" s="545"/>
      <c r="F104" s="545"/>
      <c r="G104" s="545"/>
      <c r="H104" s="545"/>
      <c r="I104" s="545"/>
      <c r="J104" s="545"/>
      <c r="K104" s="545"/>
      <c r="L104" s="545"/>
      <c r="M104" s="545"/>
      <c r="N104" s="545"/>
      <c r="O104" s="545"/>
      <c r="P104" s="545"/>
      <c r="Q104" s="545"/>
      <c r="R104" s="545"/>
      <c r="S104" s="545"/>
      <c r="T104" s="545"/>
      <c r="U104" s="546"/>
    </row>
    <row r="105" spans="1:21" s="254" customFormat="1" ht="24" customHeight="1">
      <c r="A105" s="555" t="s">
        <v>151</v>
      </c>
      <c r="B105" s="556"/>
      <c r="C105" s="556"/>
      <c r="D105" s="556"/>
      <c r="E105" s="556"/>
      <c r="F105" s="556"/>
      <c r="G105" s="556"/>
      <c r="H105" s="556"/>
      <c r="I105" s="556"/>
      <c r="J105" s="556"/>
      <c r="K105" s="556"/>
      <c r="L105" s="556"/>
      <c r="M105" s="556"/>
      <c r="N105" s="556"/>
      <c r="O105" s="556"/>
      <c r="P105" s="556"/>
      <c r="Q105" s="556"/>
      <c r="R105" s="556"/>
      <c r="S105" s="556"/>
      <c r="T105" s="556"/>
      <c r="U105" s="557"/>
    </row>
    <row r="106" spans="1:18" s="254" customFormat="1" ht="5.25" customHeight="1">
      <c r="A106" s="256"/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</row>
    <row r="107" spans="1:21" s="255" customFormat="1" ht="23.25" customHeight="1">
      <c r="A107" s="534" t="s">
        <v>323</v>
      </c>
      <c r="B107" s="535"/>
      <c r="C107" s="535"/>
      <c r="D107" s="535"/>
      <c r="E107" s="535"/>
      <c r="F107" s="535"/>
      <c r="G107" s="535"/>
      <c r="H107" s="535"/>
      <c r="I107" s="535"/>
      <c r="J107" s="535"/>
      <c r="K107" s="535"/>
      <c r="L107" s="535"/>
      <c r="M107" s="535"/>
      <c r="N107" s="535"/>
      <c r="O107" s="535"/>
      <c r="P107" s="535"/>
      <c r="Q107" s="535"/>
      <c r="R107" s="535"/>
      <c r="S107" s="535"/>
      <c r="T107" s="535"/>
      <c r="U107" s="536"/>
    </row>
    <row r="108" spans="1:19" ht="4.5" customHeight="1" thickBo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43"/>
    </row>
    <row r="109" spans="1:21" ht="33.75" customHeight="1">
      <c r="A109" s="531" t="s">
        <v>164</v>
      </c>
      <c r="B109" s="571" t="s">
        <v>49</v>
      </c>
      <c r="C109" s="572"/>
      <c r="D109" s="547" t="s">
        <v>175</v>
      </c>
      <c r="E109" s="549" t="s">
        <v>185</v>
      </c>
      <c r="F109" s="551" t="s">
        <v>177</v>
      </c>
      <c r="G109" s="551" t="s">
        <v>178</v>
      </c>
      <c r="H109" s="551" t="s">
        <v>179</v>
      </c>
      <c r="I109" s="551" t="s">
        <v>186</v>
      </c>
      <c r="J109" s="551" t="s">
        <v>162</v>
      </c>
      <c r="K109" s="551"/>
      <c r="L109" s="551"/>
      <c r="M109" s="551" t="s">
        <v>184</v>
      </c>
      <c r="N109" s="551"/>
      <c r="O109" s="562" t="s">
        <v>155</v>
      </c>
      <c r="P109" s="537" t="s">
        <v>176</v>
      </c>
      <c r="Q109" s="538"/>
      <c r="R109" s="539" t="s">
        <v>183</v>
      </c>
      <c r="S109" s="567" t="s">
        <v>165</v>
      </c>
      <c r="T109" s="568"/>
      <c r="U109" s="541" t="s">
        <v>324</v>
      </c>
    </row>
    <row r="110" spans="1:21" ht="24" customHeight="1">
      <c r="A110" s="532"/>
      <c r="B110" s="321" t="s">
        <v>173</v>
      </c>
      <c r="C110" s="322" t="s">
        <v>154</v>
      </c>
      <c r="D110" s="548"/>
      <c r="E110" s="550"/>
      <c r="F110" s="552"/>
      <c r="G110" s="552"/>
      <c r="H110" s="552"/>
      <c r="I110" s="552"/>
      <c r="J110" s="388" t="s">
        <v>180</v>
      </c>
      <c r="K110" s="388" t="s">
        <v>181</v>
      </c>
      <c r="L110" s="388" t="s">
        <v>182</v>
      </c>
      <c r="M110" s="388" t="s">
        <v>173</v>
      </c>
      <c r="N110" s="388" t="s">
        <v>154</v>
      </c>
      <c r="O110" s="581"/>
      <c r="P110" s="390" t="s">
        <v>173</v>
      </c>
      <c r="Q110" s="320" t="s">
        <v>154</v>
      </c>
      <c r="R110" s="540"/>
      <c r="S110" s="317" t="s">
        <v>174</v>
      </c>
      <c r="T110" s="318" t="s">
        <v>154</v>
      </c>
      <c r="U110" s="542"/>
    </row>
    <row r="111" spans="1:21" ht="12.75" customHeight="1">
      <c r="A111" s="533"/>
      <c r="B111" s="359" t="s">
        <v>82</v>
      </c>
      <c r="C111" s="357" t="s">
        <v>166</v>
      </c>
      <c r="D111" s="364" t="s">
        <v>167</v>
      </c>
      <c r="E111" s="359" t="s">
        <v>87</v>
      </c>
      <c r="F111" s="357" t="s">
        <v>79</v>
      </c>
      <c r="G111" s="357" t="s">
        <v>80</v>
      </c>
      <c r="H111" s="357" t="s">
        <v>153</v>
      </c>
      <c r="I111" s="357" t="s">
        <v>161</v>
      </c>
      <c r="J111" s="357" t="s">
        <v>163</v>
      </c>
      <c r="K111" s="357" t="s">
        <v>83</v>
      </c>
      <c r="L111" s="357" t="s">
        <v>187</v>
      </c>
      <c r="M111" s="357" t="s">
        <v>188</v>
      </c>
      <c r="N111" s="357" t="s">
        <v>81</v>
      </c>
      <c r="O111" s="391" t="s">
        <v>189</v>
      </c>
      <c r="P111" s="396" t="s">
        <v>85</v>
      </c>
      <c r="Q111" s="357" t="s">
        <v>190</v>
      </c>
      <c r="R111" s="364" t="s">
        <v>191</v>
      </c>
      <c r="S111" s="359" t="s">
        <v>192</v>
      </c>
      <c r="T111" s="357" t="s">
        <v>193</v>
      </c>
      <c r="U111" s="360" t="s">
        <v>195</v>
      </c>
    </row>
    <row r="112" spans="1:21" ht="24" customHeight="1" thickBot="1">
      <c r="A112" s="354" t="s">
        <v>259</v>
      </c>
      <c r="B112" s="339">
        <f>SUM(B113:B114)</f>
        <v>2403</v>
      </c>
      <c r="C112" s="347">
        <f>SUM(C113:C114)</f>
        <v>25</v>
      </c>
      <c r="D112" s="325">
        <f>SUM(D113:D114)</f>
        <v>2428</v>
      </c>
      <c r="E112" s="369">
        <f>SUM(E113:E114)</f>
        <v>9</v>
      </c>
      <c r="F112" s="367">
        <f aca="true" t="shared" si="0" ref="F112:L112">SUM(F113:F114)</f>
        <v>5</v>
      </c>
      <c r="G112" s="367">
        <f t="shared" si="0"/>
        <v>1</v>
      </c>
      <c r="H112" s="367">
        <f t="shared" si="0"/>
        <v>0</v>
      </c>
      <c r="I112" s="367">
        <f t="shared" si="0"/>
        <v>27</v>
      </c>
      <c r="J112" s="367">
        <f t="shared" si="0"/>
        <v>879</v>
      </c>
      <c r="K112" s="367">
        <f t="shared" si="0"/>
        <v>175</v>
      </c>
      <c r="L112" s="367">
        <f t="shared" si="0"/>
        <v>138</v>
      </c>
      <c r="M112" s="367">
        <f aca="true" t="shared" si="1" ref="M112:T112">SUM(M113:M114)</f>
        <v>1234</v>
      </c>
      <c r="N112" s="367">
        <f t="shared" si="1"/>
        <v>1</v>
      </c>
      <c r="O112" s="392">
        <f t="shared" si="1"/>
        <v>1235</v>
      </c>
      <c r="P112" s="260">
        <f>SUM(P113:P114)</f>
        <v>5</v>
      </c>
      <c r="Q112" s="375">
        <f>SUM(Q113:Q114)</f>
        <v>0</v>
      </c>
      <c r="R112" s="332">
        <f t="shared" si="1"/>
        <v>5</v>
      </c>
      <c r="S112" s="345">
        <f t="shared" si="1"/>
        <v>1164</v>
      </c>
      <c r="T112" s="346">
        <f t="shared" si="1"/>
        <v>24</v>
      </c>
      <c r="U112" s="334">
        <f>+S112+T112</f>
        <v>1188</v>
      </c>
    </row>
    <row r="113" spans="1:33" s="251" customFormat="1" ht="21" customHeight="1" thickBot="1">
      <c r="A113" s="389" t="s">
        <v>266</v>
      </c>
      <c r="B113" s="361">
        <v>1423</v>
      </c>
      <c r="C113" s="358">
        <v>1</v>
      </c>
      <c r="D113" s="365">
        <f>SUM(B113:C113)</f>
        <v>1424</v>
      </c>
      <c r="E113" s="370">
        <v>1</v>
      </c>
      <c r="F113" s="368">
        <v>1</v>
      </c>
      <c r="G113" s="368">
        <v>1</v>
      </c>
      <c r="H113" s="368">
        <v>0</v>
      </c>
      <c r="I113" s="368">
        <v>1</v>
      </c>
      <c r="J113" s="368">
        <v>510</v>
      </c>
      <c r="K113" s="368">
        <v>119</v>
      </c>
      <c r="L113" s="368">
        <v>72</v>
      </c>
      <c r="M113" s="368">
        <f>SUM(E113:L113)</f>
        <v>705</v>
      </c>
      <c r="N113" s="368">
        <v>0</v>
      </c>
      <c r="O113" s="393">
        <f>SUM(M113:N113)</f>
        <v>705</v>
      </c>
      <c r="P113" s="397">
        <v>4</v>
      </c>
      <c r="Q113" s="376">
        <v>0</v>
      </c>
      <c r="R113" s="380">
        <f>SUM(P113:Q113)</f>
        <v>4</v>
      </c>
      <c r="S113" s="383">
        <f>+B113-M113-P113</f>
        <v>714</v>
      </c>
      <c r="T113" s="382">
        <f>+C113-N113-Q113</f>
        <v>1</v>
      </c>
      <c r="U113" s="384">
        <f>+S113+T113</f>
        <v>715</v>
      </c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</row>
    <row r="114" spans="1:33" s="251" customFormat="1" ht="21" customHeight="1" thickBot="1">
      <c r="A114" s="389" t="s">
        <v>267</v>
      </c>
      <c r="B114" s="362">
        <v>980</v>
      </c>
      <c r="C114" s="363">
        <v>24</v>
      </c>
      <c r="D114" s="366">
        <f>SUM(B114:C114)</f>
        <v>1004</v>
      </c>
      <c r="E114" s="371">
        <v>8</v>
      </c>
      <c r="F114" s="349">
        <v>4</v>
      </c>
      <c r="G114" s="349">
        <v>0</v>
      </c>
      <c r="H114" s="349">
        <v>0</v>
      </c>
      <c r="I114" s="349">
        <v>26</v>
      </c>
      <c r="J114" s="349">
        <v>369</v>
      </c>
      <c r="K114" s="349">
        <v>56</v>
      </c>
      <c r="L114" s="349">
        <v>66</v>
      </c>
      <c r="M114" s="349">
        <f>SUM(E114:L114)</f>
        <v>529</v>
      </c>
      <c r="N114" s="349">
        <v>1</v>
      </c>
      <c r="O114" s="350">
        <f>SUM(M114:N114)</f>
        <v>530</v>
      </c>
      <c r="P114" s="398">
        <v>1</v>
      </c>
      <c r="Q114" s="379">
        <v>0</v>
      </c>
      <c r="R114" s="381">
        <f>SUM(P114:Q114)</f>
        <v>1</v>
      </c>
      <c r="S114" s="385">
        <f>+B114-M114-P114</f>
        <v>450</v>
      </c>
      <c r="T114" s="386">
        <f>+C114-N114-Q114</f>
        <v>23</v>
      </c>
      <c r="U114" s="387">
        <f>+S114+T114</f>
        <v>473</v>
      </c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52"/>
    </row>
    <row r="115" spans="1:33" s="43" customFormat="1" ht="12.75" customHeight="1">
      <c r="A115" s="543" t="s">
        <v>325</v>
      </c>
      <c r="B115" s="543"/>
      <c r="C115" s="543"/>
      <c r="D115" s="543"/>
      <c r="E115" s="543"/>
      <c r="F115" s="543"/>
      <c r="G115" s="543"/>
      <c r="H115" s="543"/>
      <c r="I115" s="543"/>
      <c r="J115" s="543"/>
      <c r="K115" s="543"/>
      <c r="L115" s="543"/>
      <c r="M115" s="543"/>
      <c r="N115" s="543"/>
      <c r="O115" s="543"/>
      <c r="P115" s="543"/>
      <c r="Q115" s="543"/>
      <c r="R115" s="543"/>
      <c r="S115" s="543"/>
      <c r="T115" s="543"/>
      <c r="U115" s="543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</row>
    <row r="116" spans="1:33" s="43" customFormat="1" ht="10.5" customHeight="1">
      <c r="A116" s="564"/>
      <c r="B116" s="564"/>
      <c r="C116" s="564"/>
      <c r="D116" s="564"/>
      <c r="E116" s="564"/>
      <c r="F116" s="564"/>
      <c r="G116" s="564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</row>
    <row r="117" spans="1:33" s="43" customFormat="1" ht="10.5" customHeight="1">
      <c r="A117" s="249"/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</row>
    <row r="118" spans="1:33" s="43" customFormat="1" ht="10.5" customHeight="1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</row>
    <row r="119" spans="1:33" s="43" customFormat="1" ht="10.5" customHeight="1">
      <c r="A119" s="249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</row>
    <row r="120" spans="1:33" s="43" customFormat="1" ht="10.5" customHeight="1">
      <c r="A120" s="249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</row>
    <row r="121" spans="1:33" s="43" customFormat="1" ht="10.5" customHeight="1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</row>
    <row r="122" spans="1:33" s="43" customFormat="1" ht="10.5" customHeight="1">
      <c r="A122" s="249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</row>
    <row r="123" spans="1:33" s="43" customFormat="1" ht="10.5" customHeight="1">
      <c r="A123" s="249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</row>
    <row r="124" spans="1:33" s="43" customFormat="1" ht="10.5" customHeight="1">
      <c r="A124" s="249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</row>
    <row r="125" spans="1:33" s="43" customFormat="1" ht="10.5" customHeight="1">
      <c r="A125" s="249"/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</row>
    <row r="126" spans="1:33" s="43" customFormat="1" ht="10.5" customHeight="1">
      <c r="A126" s="249"/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</row>
    <row r="127" spans="1:33" s="43" customFormat="1" ht="10.5" customHeight="1">
      <c r="A127" s="249"/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</row>
    <row r="128" spans="1:33" s="43" customFormat="1" ht="10.5" customHeight="1">
      <c r="A128" s="249"/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</row>
    <row r="129" spans="1:33" s="43" customFormat="1" ht="10.5" customHeight="1">
      <c r="A129" s="249"/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</row>
    <row r="130" spans="1:33" s="43" customFormat="1" ht="10.5" customHeight="1">
      <c r="A130" s="249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</row>
    <row r="131" spans="1:33" s="43" customFormat="1" ht="10.5" customHeight="1">
      <c r="A131" s="249"/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</row>
    <row r="132" spans="1:33" s="43" customFormat="1" ht="10.5" customHeight="1">
      <c r="A132" s="249"/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</row>
    <row r="133" spans="1:33" s="43" customFormat="1" ht="10.5" customHeight="1">
      <c r="A133" s="249"/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</row>
    <row r="134" spans="1:33" s="43" customFormat="1" ht="10.5" customHeight="1">
      <c r="A134" s="249"/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</row>
    <row r="135" spans="1:33" s="43" customFormat="1" ht="10.5" customHeight="1">
      <c r="A135" s="249"/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</row>
    <row r="136" spans="1:33" s="43" customFormat="1" ht="10.5" customHeight="1">
      <c r="A136" s="249"/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</row>
    <row r="137" spans="1:33" s="43" customFormat="1" ht="10.5" customHeight="1">
      <c r="A137" s="249"/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</row>
    <row r="138" spans="1:33" s="43" customFormat="1" ht="10.5" customHeight="1">
      <c r="A138" s="249"/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</row>
    <row r="139" spans="1:33" s="43" customFormat="1" ht="10.5" customHeight="1">
      <c r="A139" s="249"/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</row>
    <row r="140" spans="1:33" s="43" customFormat="1" ht="10.5" customHeight="1">
      <c r="A140" s="249"/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</row>
    <row r="141" spans="1:21" s="255" customFormat="1" ht="23.25" customHeight="1">
      <c r="A141" s="534" t="s">
        <v>326</v>
      </c>
      <c r="B141" s="535"/>
      <c r="C141" s="535"/>
      <c r="D141" s="535"/>
      <c r="E141" s="535"/>
      <c r="F141" s="535"/>
      <c r="G141" s="535"/>
      <c r="H141" s="535"/>
      <c r="I141" s="535"/>
      <c r="J141" s="535"/>
      <c r="K141" s="535"/>
      <c r="L141" s="535"/>
      <c r="M141" s="535"/>
      <c r="N141" s="535"/>
      <c r="O141" s="535"/>
      <c r="P141" s="535"/>
      <c r="Q141" s="535"/>
      <c r="R141" s="535"/>
      <c r="S141" s="535"/>
      <c r="T141" s="535"/>
      <c r="U141" s="536"/>
    </row>
    <row r="142" spans="1:19" ht="4.5" customHeight="1" thickBo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43"/>
    </row>
    <row r="143" spans="1:21" ht="33.75" customHeight="1">
      <c r="A143" s="558" t="s">
        <v>164</v>
      </c>
      <c r="B143" s="571" t="s">
        <v>49</v>
      </c>
      <c r="C143" s="572"/>
      <c r="D143" s="547" t="s">
        <v>175</v>
      </c>
      <c r="E143" s="549" t="s">
        <v>185</v>
      </c>
      <c r="F143" s="551" t="s">
        <v>177</v>
      </c>
      <c r="G143" s="551" t="s">
        <v>178</v>
      </c>
      <c r="H143" s="551" t="s">
        <v>179</v>
      </c>
      <c r="I143" s="551" t="s">
        <v>186</v>
      </c>
      <c r="J143" s="551" t="s">
        <v>162</v>
      </c>
      <c r="K143" s="551"/>
      <c r="L143" s="551"/>
      <c r="M143" s="551" t="s">
        <v>184</v>
      </c>
      <c r="N143" s="551"/>
      <c r="O143" s="565" t="s">
        <v>155</v>
      </c>
      <c r="P143" s="563" t="s">
        <v>176</v>
      </c>
      <c r="Q143" s="538"/>
      <c r="R143" s="539" t="s">
        <v>183</v>
      </c>
      <c r="S143" s="567" t="s">
        <v>165</v>
      </c>
      <c r="T143" s="568"/>
      <c r="U143" s="541" t="s">
        <v>324</v>
      </c>
    </row>
    <row r="144" spans="1:21" ht="24" customHeight="1">
      <c r="A144" s="559"/>
      <c r="B144" s="321" t="s">
        <v>173</v>
      </c>
      <c r="C144" s="450" t="s">
        <v>154</v>
      </c>
      <c r="D144" s="548"/>
      <c r="E144" s="550"/>
      <c r="F144" s="552"/>
      <c r="G144" s="552"/>
      <c r="H144" s="552"/>
      <c r="I144" s="552"/>
      <c r="J144" s="485" t="s">
        <v>180</v>
      </c>
      <c r="K144" s="485" t="s">
        <v>181</v>
      </c>
      <c r="L144" s="485" t="s">
        <v>182</v>
      </c>
      <c r="M144" s="485" t="s">
        <v>173</v>
      </c>
      <c r="N144" s="485" t="s">
        <v>154</v>
      </c>
      <c r="O144" s="566"/>
      <c r="P144" s="453" t="s">
        <v>173</v>
      </c>
      <c r="Q144" s="451" t="s">
        <v>154</v>
      </c>
      <c r="R144" s="540"/>
      <c r="S144" s="454" t="s">
        <v>174</v>
      </c>
      <c r="T144" s="452" t="s">
        <v>154</v>
      </c>
      <c r="U144" s="542"/>
    </row>
    <row r="145" spans="1:21" ht="12.75" customHeight="1" thickBot="1">
      <c r="A145" s="559"/>
      <c r="B145" s="468" t="s">
        <v>82</v>
      </c>
      <c r="C145" s="469" t="s">
        <v>166</v>
      </c>
      <c r="D145" s="470" t="s">
        <v>167</v>
      </c>
      <c r="E145" s="468" t="s">
        <v>87</v>
      </c>
      <c r="F145" s="469" t="s">
        <v>79</v>
      </c>
      <c r="G145" s="469" t="s">
        <v>80</v>
      </c>
      <c r="H145" s="469" t="s">
        <v>153</v>
      </c>
      <c r="I145" s="469" t="s">
        <v>161</v>
      </c>
      <c r="J145" s="469" t="s">
        <v>163</v>
      </c>
      <c r="K145" s="469" t="s">
        <v>83</v>
      </c>
      <c r="L145" s="469" t="s">
        <v>187</v>
      </c>
      <c r="M145" s="469" t="s">
        <v>188</v>
      </c>
      <c r="N145" s="469" t="s">
        <v>81</v>
      </c>
      <c r="O145" s="474" t="s">
        <v>189</v>
      </c>
      <c r="P145" s="468" t="s">
        <v>85</v>
      </c>
      <c r="Q145" s="469" t="s">
        <v>190</v>
      </c>
      <c r="R145" s="470" t="s">
        <v>191</v>
      </c>
      <c r="S145" s="468" t="s">
        <v>192</v>
      </c>
      <c r="T145" s="469" t="s">
        <v>193</v>
      </c>
      <c r="U145" s="479" t="s">
        <v>195</v>
      </c>
    </row>
    <row r="146" spans="1:21" ht="24" customHeight="1">
      <c r="A146" s="395" t="s">
        <v>160</v>
      </c>
      <c r="B146" s="471">
        <f>SUM(B147:B149)</f>
        <v>945</v>
      </c>
      <c r="C146" s="472">
        <f>SUM(C147:C149)</f>
        <v>90</v>
      </c>
      <c r="D146" s="473">
        <f>+B146+C146</f>
        <v>1035</v>
      </c>
      <c r="E146" s="475">
        <f>SUM(E147:E149)</f>
        <v>29</v>
      </c>
      <c r="F146" s="476">
        <f aca="true" t="shared" si="2" ref="F146:L146">SUM(F147:F149)</f>
        <v>8</v>
      </c>
      <c r="G146" s="476">
        <f t="shared" si="2"/>
        <v>0</v>
      </c>
      <c r="H146" s="476">
        <f t="shared" si="2"/>
        <v>0</v>
      </c>
      <c r="I146" s="476">
        <f t="shared" si="2"/>
        <v>30</v>
      </c>
      <c r="J146" s="476">
        <f t="shared" si="2"/>
        <v>267</v>
      </c>
      <c r="K146" s="476">
        <f t="shared" si="2"/>
        <v>44</v>
      </c>
      <c r="L146" s="476">
        <f t="shared" si="2"/>
        <v>51</v>
      </c>
      <c r="M146" s="476">
        <f>SUM(M147:M149)</f>
        <v>429</v>
      </c>
      <c r="N146" s="476">
        <f aca="true" t="shared" si="3" ref="N146:U146">SUM(N147:N149)</f>
        <v>0</v>
      </c>
      <c r="O146" s="477">
        <f t="shared" si="3"/>
        <v>429</v>
      </c>
      <c r="P146" s="480">
        <f>SUM(P147:P149)</f>
        <v>28</v>
      </c>
      <c r="Q146" s="481">
        <f>SUM(Q147:Q149)</f>
        <v>4</v>
      </c>
      <c r="R146" s="478">
        <f t="shared" si="3"/>
        <v>32</v>
      </c>
      <c r="S146" s="383">
        <f aca="true" t="shared" si="4" ref="S146:T149">+B146-M146-P146</f>
        <v>488</v>
      </c>
      <c r="T146" s="382">
        <f t="shared" si="4"/>
        <v>86</v>
      </c>
      <c r="U146" s="384">
        <f t="shared" si="3"/>
        <v>574</v>
      </c>
    </row>
    <row r="147" spans="1:33" s="251" customFormat="1" ht="20.25" customHeight="1">
      <c r="A147" s="355" t="s">
        <v>281</v>
      </c>
      <c r="B147" s="361">
        <v>230</v>
      </c>
      <c r="C147" s="358">
        <v>8</v>
      </c>
      <c r="D147" s="432">
        <f>SUM(B147:C147)</f>
        <v>238</v>
      </c>
      <c r="E147" s="370">
        <v>0</v>
      </c>
      <c r="F147" s="368">
        <v>0</v>
      </c>
      <c r="G147" s="368">
        <v>0</v>
      </c>
      <c r="H147" s="368">
        <v>0</v>
      </c>
      <c r="I147" s="368">
        <v>4</v>
      </c>
      <c r="J147" s="368">
        <v>114</v>
      </c>
      <c r="K147" s="368">
        <v>18</v>
      </c>
      <c r="L147" s="368">
        <v>10</v>
      </c>
      <c r="M147" s="368">
        <f>SUM(E147:L147)</f>
        <v>146</v>
      </c>
      <c r="N147" s="368">
        <v>0</v>
      </c>
      <c r="O147" s="393">
        <f>SUM(M147:N147)</f>
        <v>146</v>
      </c>
      <c r="P147" s="377">
        <v>0</v>
      </c>
      <c r="Q147" s="376">
        <v>0</v>
      </c>
      <c r="R147" s="404">
        <f>SUM(P147:Q147)</f>
        <v>0</v>
      </c>
      <c r="S147" s="383">
        <f t="shared" si="4"/>
        <v>84</v>
      </c>
      <c r="T147" s="382">
        <f t="shared" si="4"/>
        <v>8</v>
      </c>
      <c r="U147" s="384">
        <f>+S147+T147</f>
        <v>92</v>
      </c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52"/>
      <c r="AG147" s="252"/>
    </row>
    <row r="148" spans="1:33" s="251" customFormat="1" ht="20.25" customHeight="1">
      <c r="A148" s="355" t="s">
        <v>282</v>
      </c>
      <c r="B148" s="361">
        <v>486</v>
      </c>
      <c r="C148" s="358">
        <v>24</v>
      </c>
      <c r="D148" s="432">
        <f>SUM(B148:C148)</f>
        <v>510</v>
      </c>
      <c r="E148" s="370">
        <v>24</v>
      </c>
      <c r="F148" s="368">
        <v>7</v>
      </c>
      <c r="G148" s="368">
        <v>0</v>
      </c>
      <c r="H148" s="368">
        <v>0</v>
      </c>
      <c r="I148" s="368">
        <v>3</v>
      </c>
      <c r="J148" s="368">
        <v>44</v>
      </c>
      <c r="K148" s="368">
        <v>5</v>
      </c>
      <c r="L148" s="368">
        <v>19</v>
      </c>
      <c r="M148" s="368">
        <f>SUM(E148:L148)</f>
        <v>102</v>
      </c>
      <c r="N148" s="368">
        <v>0</v>
      </c>
      <c r="O148" s="393">
        <f>SUM(M148:N148)</f>
        <v>102</v>
      </c>
      <c r="P148" s="377">
        <v>26</v>
      </c>
      <c r="Q148" s="376">
        <v>4</v>
      </c>
      <c r="R148" s="404">
        <f>SUM(P148:Q148)</f>
        <v>30</v>
      </c>
      <c r="S148" s="383">
        <f t="shared" si="4"/>
        <v>358</v>
      </c>
      <c r="T148" s="382">
        <f t="shared" si="4"/>
        <v>20</v>
      </c>
      <c r="U148" s="384">
        <f>+S148+T148</f>
        <v>378</v>
      </c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52"/>
      <c r="AG148" s="252"/>
    </row>
    <row r="149" spans="1:33" s="251" customFormat="1" ht="20.25" customHeight="1" thickBot="1">
      <c r="A149" s="356" t="s">
        <v>283</v>
      </c>
      <c r="B149" s="362">
        <v>229</v>
      </c>
      <c r="C149" s="363">
        <v>58</v>
      </c>
      <c r="D149" s="352">
        <f>SUM(B149:C149)</f>
        <v>287</v>
      </c>
      <c r="E149" s="371">
        <v>5</v>
      </c>
      <c r="F149" s="349">
        <v>1</v>
      </c>
      <c r="G149" s="349">
        <v>0</v>
      </c>
      <c r="H149" s="349">
        <v>0</v>
      </c>
      <c r="I149" s="349">
        <v>23</v>
      </c>
      <c r="J149" s="349">
        <v>109</v>
      </c>
      <c r="K149" s="349">
        <v>21</v>
      </c>
      <c r="L149" s="349">
        <v>22</v>
      </c>
      <c r="M149" s="349">
        <f>SUM(E149:L149)</f>
        <v>181</v>
      </c>
      <c r="N149" s="349">
        <v>0</v>
      </c>
      <c r="O149" s="350">
        <f>SUM(M149:N149)</f>
        <v>181</v>
      </c>
      <c r="P149" s="378">
        <v>2</v>
      </c>
      <c r="Q149" s="379">
        <v>0</v>
      </c>
      <c r="R149" s="351">
        <f>SUM(P149:Q149)</f>
        <v>2</v>
      </c>
      <c r="S149" s="385">
        <f t="shared" si="4"/>
        <v>46</v>
      </c>
      <c r="T149" s="386">
        <f t="shared" si="4"/>
        <v>58</v>
      </c>
      <c r="U149" s="387">
        <f>+S149+T149</f>
        <v>104</v>
      </c>
      <c r="V149" s="252"/>
      <c r="W149" s="252"/>
      <c r="X149" s="252"/>
      <c r="Y149" s="252"/>
      <c r="Z149" s="252"/>
      <c r="AA149" s="252"/>
      <c r="AB149" s="252"/>
      <c r="AC149" s="252"/>
      <c r="AD149" s="252"/>
      <c r="AE149" s="252"/>
      <c r="AF149" s="252"/>
      <c r="AG149" s="252"/>
    </row>
    <row r="150" spans="1:33" s="43" customFormat="1" ht="12.75" customHeight="1">
      <c r="A150" s="543" t="s">
        <v>325</v>
      </c>
      <c r="B150" s="543"/>
      <c r="C150" s="543"/>
      <c r="D150" s="543"/>
      <c r="E150" s="543"/>
      <c r="F150" s="543"/>
      <c r="G150" s="543"/>
      <c r="H150" s="543"/>
      <c r="I150" s="543"/>
      <c r="J150" s="543"/>
      <c r="K150" s="543"/>
      <c r="L150" s="543"/>
      <c r="M150" s="543"/>
      <c r="N150" s="543"/>
      <c r="O150" s="543"/>
      <c r="P150" s="543"/>
      <c r="Q150" s="543"/>
      <c r="R150" s="543"/>
      <c r="S150" s="543"/>
      <c r="T150" s="543"/>
      <c r="U150" s="543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</row>
    <row r="151" spans="1:33" s="43" customFormat="1" ht="10.5" customHeight="1">
      <c r="A151" s="564"/>
      <c r="B151" s="564"/>
      <c r="C151" s="564"/>
      <c r="D151" s="564"/>
      <c r="E151" s="564"/>
      <c r="F151" s="564"/>
      <c r="G151" s="564"/>
      <c r="H151" s="250"/>
      <c r="I151" s="250"/>
      <c r="J151" s="250"/>
      <c r="K151" s="250"/>
      <c r="L151" s="250"/>
      <c r="M151" s="250"/>
      <c r="N151" s="250"/>
      <c r="O151" s="250"/>
      <c r="P151" s="444"/>
      <c r="Q151" s="250"/>
      <c r="R151" s="250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</row>
    <row r="152" spans="1:33" s="43" customFormat="1" ht="10.5" customHeight="1">
      <c r="A152" s="249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</row>
    <row r="153" spans="1:33" s="43" customFormat="1" ht="10.5" customHeight="1">
      <c r="A153" s="249"/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</row>
    <row r="154" spans="1:33" s="43" customFormat="1" ht="10.5" customHeight="1">
      <c r="A154" s="249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</row>
    <row r="155" spans="1:33" s="43" customFormat="1" ht="10.5" customHeight="1">
      <c r="A155" s="249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</row>
    <row r="156" spans="1:33" s="43" customFormat="1" ht="10.5" customHeight="1">
      <c r="A156" s="249"/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</row>
    <row r="157" spans="1:33" s="43" customFormat="1" ht="10.5" customHeight="1">
      <c r="A157" s="249"/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</row>
    <row r="158" spans="1:33" s="43" customFormat="1" ht="10.5" customHeight="1">
      <c r="A158" s="249"/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</row>
    <row r="159" spans="1:33" s="43" customFormat="1" ht="10.5" customHeight="1">
      <c r="A159" s="249"/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</row>
    <row r="160" spans="1:33" s="43" customFormat="1" ht="10.5" customHeight="1">
      <c r="A160" s="249"/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</row>
    <row r="161" spans="1:33" s="43" customFormat="1" ht="10.5" customHeight="1">
      <c r="A161" s="249"/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</row>
    <row r="162" spans="1:33" s="43" customFormat="1" ht="10.5" customHeight="1">
      <c r="A162" s="249"/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</row>
    <row r="163" spans="1:33" s="43" customFormat="1" ht="10.5" customHeight="1">
      <c r="A163" s="249"/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</row>
    <row r="164" spans="1:33" s="43" customFormat="1" ht="10.5" customHeight="1">
      <c r="A164" s="249"/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</row>
    <row r="165" spans="1:33" s="43" customFormat="1" ht="10.5" customHeight="1">
      <c r="A165" s="249"/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</row>
    <row r="166" spans="1:33" s="43" customFormat="1" ht="10.5" customHeight="1">
      <c r="A166" s="249"/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</row>
    <row r="167" spans="1:33" s="43" customFormat="1" ht="10.5" customHeight="1">
      <c r="A167" s="249"/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</row>
    <row r="168" spans="1:33" s="43" customFormat="1" ht="10.5" customHeight="1">
      <c r="A168" s="249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</row>
    <row r="169" spans="1:33" s="43" customFormat="1" ht="10.5" customHeight="1">
      <c r="A169" s="249"/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</row>
    <row r="170" spans="1:33" s="43" customFormat="1" ht="10.5" customHeight="1">
      <c r="A170" s="249"/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</row>
    <row r="171" spans="1:33" s="43" customFormat="1" ht="10.5" customHeight="1">
      <c r="A171" s="249"/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</row>
    <row r="172" spans="1:33" s="43" customFormat="1" ht="10.5" customHeight="1">
      <c r="A172" s="249"/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</row>
    <row r="173" spans="1:33" s="43" customFormat="1" ht="10.5" customHeight="1">
      <c r="A173" s="249"/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</row>
    <row r="174" spans="1:33" s="43" customFormat="1" ht="10.5" customHeight="1">
      <c r="A174" s="249"/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</row>
    <row r="175" spans="1:33" s="43" customFormat="1" ht="10.5" customHeight="1">
      <c r="A175" s="249"/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</row>
    <row r="176" spans="1:21" s="255" customFormat="1" ht="23.25" customHeight="1">
      <c r="A176" s="534" t="s">
        <v>326</v>
      </c>
      <c r="B176" s="535"/>
      <c r="C176" s="535"/>
      <c r="D176" s="535"/>
      <c r="E176" s="535"/>
      <c r="F176" s="535"/>
      <c r="G176" s="535"/>
      <c r="H176" s="535"/>
      <c r="I176" s="535"/>
      <c r="J176" s="535"/>
      <c r="K176" s="535"/>
      <c r="L176" s="535"/>
      <c r="M176" s="535"/>
      <c r="N176" s="535"/>
      <c r="O176" s="535"/>
      <c r="P176" s="535"/>
      <c r="Q176" s="535"/>
      <c r="R176" s="535"/>
      <c r="S176" s="535"/>
      <c r="T176" s="535"/>
      <c r="U176" s="536"/>
    </row>
    <row r="177" spans="1:19" ht="4.5" customHeight="1" thickBo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43"/>
    </row>
    <row r="178" spans="1:21" ht="33.75" customHeight="1">
      <c r="A178" s="560" t="s">
        <v>164</v>
      </c>
      <c r="B178" s="573" t="s">
        <v>49</v>
      </c>
      <c r="C178" s="572"/>
      <c r="D178" s="574" t="s">
        <v>175</v>
      </c>
      <c r="E178" s="553" t="s">
        <v>185</v>
      </c>
      <c r="F178" s="569" t="s">
        <v>177</v>
      </c>
      <c r="G178" s="569" t="s">
        <v>178</v>
      </c>
      <c r="H178" s="569" t="s">
        <v>179</v>
      </c>
      <c r="I178" s="569" t="s">
        <v>186</v>
      </c>
      <c r="J178" s="565" t="s">
        <v>162</v>
      </c>
      <c r="K178" s="582"/>
      <c r="L178" s="582"/>
      <c r="M178" s="549" t="s">
        <v>184</v>
      </c>
      <c r="N178" s="551"/>
      <c r="O178" s="585" t="s">
        <v>155</v>
      </c>
      <c r="P178" s="563" t="s">
        <v>176</v>
      </c>
      <c r="Q178" s="538"/>
      <c r="R178" s="539" t="s">
        <v>183</v>
      </c>
      <c r="S178" s="567" t="s">
        <v>165</v>
      </c>
      <c r="T178" s="568"/>
      <c r="U178" s="541" t="s">
        <v>324</v>
      </c>
    </row>
    <row r="179" spans="1:21" ht="24" customHeight="1">
      <c r="A179" s="561"/>
      <c r="B179" s="427" t="s">
        <v>173</v>
      </c>
      <c r="C179" s="322" t="s">
        <v>154</v>
      </c>
      <c r="D179" s="575"/>
      <c r="E179" s="554"/>
      <c r="F179" s="570"/>
      <c r="G179" s="570"/>
      <c r="H179" s="570"/>
      <c r="I179" s="570"/>
      <c r="J179" s="348" t="s">
        <v>180</v>
      </c>
      <c r="K179" s="348" t="s">
        <v>181</v>
      </c>
      <c r="L179" s="436" t="s">
        <v>182</v>
      </c>
      <c r="M179" s="424" t="s">
        <v>173</v>
      </c>
      <c r="N179" s="422" t="s">
        <v>154</v>
      </c>
      <c r="O179" s="586"/>
      <c r="P179" s="319" t="s">
        <v>173</v>
      </c>
      <c r="Q179" s="320" t="s">
        <v>154</v>
      </c>
      <c r="R179" s="540"/>
      <c r="S179" s="317" t="s">
        <v>174</v>
      </c>
      <c r="T179" s="318" t="s">
        <v>154</v>
      </c>
      <c r="U179" s="542"/>
    </row>
    <row r="180" spans="1:21" ht="12.75" customHeight="1">
      <c r="A180" s="561"/>
      <c r="B180" s="396" t="s">
        <v>82</v>
      </c>
      <c r="C180" s="357" t="s">
        <v>166</v>
      </c>
      <c r="D180" s="360" t="s">
        <v>167</v>
      </c>
      <c r="E180" s="265" t="s">
        <v>87</v>
      </c>
      <c r="F180" s="265" t="s">
        <v>79</v>
      </c>
      <c r="G180" s="265" t="s">
        <v>80</v>
      </c>
      <c r="H180" s="265" t="s">
        <v>153</v>
      </c>
      <c r="I180" s="265" t="s">
        <v>161</v>
      </c>
      <c r="J180" s="265" t="s">
        <v>163</v>
      </c>
      <c r="K180" s="265" t="s">
        <v>83</v>
      </c>
      <c r="L180" s="265" t="s">
        <v>187</v>
      </c>
      <c r="M180" s="272" t="s">
        <v>188</v>
      </c>
      <c r="N180" s="265" t="s">
        <v>81</v>
      </c>
      <c r="O180" s="265" t="s">
        <v>189</v>
      </c>
      <c r="P180" s="359" t="s">
        <v>85</v>
      </c>
      <c r="Q180" s="357" t="s">
        <v>190</v>
      </c>
      <c r="R180" s="364" t="s">
        <v>191</v>
      </c>
      <c r="S180" s="359" t="s">
        <v>192</v>
      </c>
      <c r="T180" s="357" t="s">
        <v>193</v>
      </c>
      <c r="U180" s="360" t="s">
        <v>194</v>
      </c>
    </row>
    <row r="181" spans="1:21" ht="23.25" customHeight="1">
      <c r="A181" s="288" t="s">
        <v>197</v>
      </c>
      <c r="B181" s="428">
        <f aca="true" t="shared" si="5" ref="B181:U181">SUM(B182:B183)</f>
        <v>1303</v>
      </c>
      <c r="C181" s="347">
        <f>SUM(C182:C183)</f>
        <v>21</v>
      </c>
      <c r="D181" s="326">
        <f t="shared" si="5"/>
        <v>1324</v>
      </c>
      <c r="E181" s="437">
        <f t="shared" si="5"/>
        <v>46</v>
      </c>
      <c r="F181" s="295">
        <f t="shared" si="5"/>
        <v>22</v>
      </c>
      <c r="G181" s="295">
        <f t="shared" si="5"/>
        <v>0</v>
      </c>
      <c r="H181" s="295">
        <f t="shared" si="5"/>
        <v>1</v>
      </c>
      <c r="I181" s="295">
        <f t="shared" si="5"/>
        <v>3</v>
      </c>
      <c r="J181" s="295">
        <f t="shared" si="5"/>
        <v>246</v>
      </c>
      <c r="K181" s="295">
        <f t="shared" si="5"/>
        <v>62</v>
      </c>
      <c r="L181" s="433">
        <f t="shared" si="5"/>
        <v>83</v>
      </c>
      <c r="M181" s="369">
        <f t="shared" si="5"/>
        <v>463</v>
      </c>
      <c r="N181" s="367">
        <f t="shared" si="5"/>
        <v>0</v>
      </c>
      <c r="O181" s="372">
        <f t="shared" si="5"/>
        <v>463</v>
      </c>
      <c r="P181" s="281">
        <f t="shared" si="5"/>
        <v>196</v>
      </c>
      <c r="Q181" s="375">
        <f t="shared" si="5"/>
        <v>5</v>
      </c>
      <c r="R181" s="332">
        <f t="shared" si="5"/>
        <v>201</v>
      </c>
      <c r="S181" s="486">
        <f t="shared" si="5"/>
        <v>644</v>
      </c>
      <c r="T181" s="487">
        <f t="shared" si="5"/>
        <v>16</v>
      </c>
      <c r="U181" s="488">
        <f t="shared" si="5"/>
        <v>660</v>
      </c>
    </row>
    <row r="182" spans="1:33" s="251" customFormat="1" ht="20.25" customHeight="1">
      <c r="A182" s="430" t="s">
        <v>270</v>
      </c>
      <c r="B182" s="429">
        <v>532</v>
      </c>
      <c r="C182" s="358">
        <v>18</v>
      </c>
      <c r="D182" s="432">
        <f>SUM(B182:C182)</f>
        <v>550</v>
      </c>
      <c r="E182" s="438">
        <v>6</v>
      </c>
      <c r="F182" s="303">
        <v>0</v>
      </c>
      <c r="G182" s="303">
        <v>0</v>
      </c>
      <c r="H182" s="303">
        <v>0</v>
      </c>
      <c r="I182" s="303">
        <v>2</v>
      </c>
      <c r="J182" s="303">
        <v>246</v>
      </c>
      <c r="K182" s="303">
        <v>62</v>
      </c>
      <c r="L182" s="434">
        <v>83</v>
      </c>
      <c r="M182" s="370">
        <f>SUM(E182:L182)</f>
        <v>399</v>
      </c>
      <c r="N182" s="368">
        <v>0</v>
      </c>
      <c r="O182" s="373">
        <f>SUM(M182:N182)</f>
        <v>399</v>
      </c>
      <c r="P182" s="377">
        <v>3</v>
      </c>
      <c r="Q182" s="376">
        <v>0</v>
      </c>
      <c r="R182" s="380">
        <f>SUM(P182:Q182)</f>
        <v>3</v>
      </c>
      <c r="S182" s="383">
        <f>+B182-M182-P182</f>
        <v>130</v>
      </c>
      <c r="T182" s="382">
        <f>+C182-N182-Q182</f>
        <v>18</v>
      </c>
      <c r="U182" s="384">
        <f>+S182+T182</f>
        <v>148</v>
      </c>
      <c r="V182" s="252"/>
      <c r="W182" s="252"/>
      <c r="X182" s="252"/>
      <c r="Y182" s="252"/>
      <c r="Z182" s="252"/>
      <c r="AA182" s="252"/>
      <c r="AB182" s="252"/>
      <c r="AC182" s="252"/>
      <c r="AD182" s="252"/>
      <c r="AE182" s="252"/>
      <c r="AF182" s="252"/>
      <c r="AG182" s="252"/>
    </row>
    <row r="183" spans="1:33" s="251" customFormat="1" ht="20.25" customHeight="1" thickBot="1">
      <c r="A183" s="431" t="s">
        <v>268</v>
      </c>
      <c r="B183" s="440">
        <v>771</v>
      </c>
      <c r="C183" s="363">
        <v>3</v>
      </c>
      <c r="D183" s="352">
        <f>SUM(B183:C183)</f>
        <v>774</v>
      </c>
      <c r="E183" s="439">
        <v>40</v>
      </c>
      <c r="F183" s="301">
        <v>22</v>
      </c>
      <c r="G183" s="301">
        <v>0</v>
      </c>
      <c r="H183" s="301">
        <v>1</v>
      </c>
      <c r="I183" s="301">
        <v>1</v>
      </c>
      <c r="J183" s="301">
        <v>0</v>
      </c>
      <c r="K183" s="301">
        <v>0</v>
      </c>
      <c r="L183" s="435">
        <v>0</v>
      </c>
      <c r="M183" s="371">
        <f>SUM(E183:L183)</f>
        <v>64</v>
      </c>
      <c r="N183" s="349">
        <v>0</v>
      </c>
      <c r="O183" s="374">
        <f>SUM(M183:N183)</f>
        <v>64</v>
      </c>
      <c r="P183" s="378">
        <v>193</v>
      </c>
      <c r="Q183" s="379">
        <v>5</v>
      </c>
      <c r="R183" s="381">
        <f>SUM(P183:Q183)</f>
        <v>198</v>
      </c>
      <c r="S183" s="385">
        <f>+B183-M183-P183</f>
        <v>514</v>
      </c>
      <c r="T183" s="386">
        <f>+C183-N183-Q183</f>
        <v>-2</v>
      </c>
      <c r="U183" s="387">
        <f>+S183+T183</f>
        <v>512</v>
      </c>
      <c r="V183" s="252"/>
      <c r="W183" s="252"/>
      <c r="X183" s="252"/>
      <c r="Y183" s="252"/>
      <c r="Z183" s="252"/>
      <c r="AA183" s="252"/>
      <c r="AB183" s="252"/>
      <c r="AC183" s="252"/>
      <c r="AD183" s="252"/>
      <c r="AE183" s="252"/>
      <c r="AF183" s="252"/>
      <c r="AG183" s="252"/>
    </row>
    <row r="184" spans="1:33" s="43" customFormat="1" ht="12.75" customHeight="1">
      <c r="A184" s="543" t="s">
        <v>325</v>
      </c>
      <c r="B184" s="543"/>
      <c r="C184" s="543"/>
      <c r="D184" s="543"/>
      <c r="E184" s="543"/>
      <c r="F184" s="543"/>
      <c r="G184" s="543"/>
      <c r="H184" s="543"/>
      <c r="I184" s="543"/>
      <c r="J184" s="543"/>
      <c r="K184" s="543"/>
      <c r="L184" s="543"/>
      <c r="M184" s="543"/>
      <c r="N184" s="543"/>
      <c r="O184" s="543"/>
      <c r="P184" s="543"/>
      <c r="Q184" s="543"/>
      <c r="R184" s="543"/>
      <c r="S184" s="543"/>
      <c r="T184" s="543"/>
      <c r="U184" s="543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</row>
    <row r="185" spans="1:35" s="315" customFormat="1" ht="10.5" customHeight="1">
      <c r="A185" s="313"/>
      <c r="B185" s="267"/>
      <c r="C185" s="267"/>
      <c r="D185" s="267"/>
      <c r="E185" s="267"/>
      <c r="F185" s="267"/>
      <c r="G185" s="267"/>
      <c r="H185" s="314"/>
      <c r="I185" s="314"/>
      <c r="J185" s="314"/>
      <c r="K185" s="314"/>
      <c r="L185" s="314"/>
      <c r="M185" s="314"/>
      <c r="N185" s="314"/>
      <c r="O185" s="314"/>
      <c r="P185" s="314"/>
      <c r="Q185" s="314"/>
      <c r="R185" s="314"/>
      <c r="T185" s="316"/>
      <c r="U185" s="316"/>
      <c r="V185" s="314"/>
      <c r="W185" s="314"/>
      <c r="X185" s="316"/>
      <c r="Y185" s="316"/>
      <c r="Z185" s="316"/>
      <c r="AA185" s="316"/>
      <c r="AB185" s="316"/>
      <c r="AC185" s="316"/>
      <c r="AD185" s="316"/>
      <c r="AE185" s="316"/>
      <c r="AF185" s="316"/>
      <c r="AG185" s="316"/>
      <c r="AH185" s="316"/>
      <c r="AI185" s="316"/>
    </row>
    <row r="186" spans="1:33" s="43" customFormat="1" ht="10.5" customHeight="1">
      <c r="A186" s="249"/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</row>
    <row r="187" spans="1:33" s="43" customFormat="1" ht="10.5" customHeight="1">
      <c r="A187" s="249"/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</row>
    <row r="188" spans="1:33" s="43" customFormat="1" ht="10.5" customHeight="1">
      <c r="A188" s="249"/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</row>
    <row r="189" spans="1:33" s="43" customFormat="1" ht="10.5" customHeight="1">
      <c r="A189" s="249"/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</row>
    <row r="190" spans="1:33" s="43" customFormat="1" ht="10.5" customHeight="1">
      <c r="A190" s="249"/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</row>
    <row r="191" spans="1:33" s="43" customFormat="1" ht="10.5" customHeight="1">
      <c r="A191" s="249"/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</row>
    <row r="192" spans="1:33" s="43" customFormat="1" ht="10.5" customHeight="1">
      <c r="A192" s="249"/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</row>
    <row r="193" spans="1:33" s="43" customFormat="1" ht="10.5" customHeight="1">
      <c r="A193" s="249"/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</row>
    <row r="194" spans="1:33" s="43" customFormat="1" ht="10.5" customHeight="1">
      <c r="A194" s="249"/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</row>
    <row r="195" spans="1:33" s="43" customFormat="1" ht="10.5" customHeight="1">
      <c r="A195" s="249"/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</row>
    <row r="196" spans="1:33" s="43" customFormat="1" ht="10.5" customHeight="1">
      <c r="A196" s="249"/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</row>
    <row r="197" spans="1:33" s="43" customFormat="1" ht="10.5" customHeight="1">
      <c r="A197" s="249"/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</row>
    <row r="198" spans="1:33" s="43" customFormat="1" ht="10.5" customHeight="1">
      <c r="A198" s="249"/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</row>
    <row r="199" spans="1:33" s="43" customFormat="1" ht="10.5" customHeight="1">
      <c r="A199" s="249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</row>
    <row r="200" spans="1:33" s="43" customFormat="1" ht="10.5" customHeight="1">
      <c r="A200" s="249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</row>
    <row r="201" spans="1:33" s="43" customFormat="1" ht="10.5" customHeight="1">
      <c r="A201" s="249"/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</row>
    <row r="202" spans="1:33" s="43" customFormat="1" ht="10.5" customHeight="1">
      <c r="A202" s="249"/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</row>
    <row r="203" spans="1:33" s="43" customFormat="1" ht="10.5" customHeight="1">
      <c r="A203" s="249"/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</row>
    <row r="204" spans="1:33" s="43" customFormat="1" ht="10.5" customHeight="1">
      <c r="A204" s="249"/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</row>
    <row r="205" spans="1:33" s="43" customFormat="1" ht="10.5" customHeight="1">
      <c r="A205" s="249"/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</row>
    <row r="206" spans="1:33" s="43" customFormat="1" ht="10.5" customHeight="1">
      <c r="A206" s="249"/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</row>
    <row r="207" spans="1:33" s="43" customFormat="1" ht="10.5" customHeight="1">
      <c r="A207" s="249"/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</row>
    <row r="208" spans="1:33" s="43" customFormat="1" ht="10.5" customHeight="1">
      <c r="A208" s="249"/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</row>
    <row r="209" spans="1:33" s="43" customFormat="1" ht="10.5" customHeight="1">
      <c r="A209" s="249"/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</row>
    <row r="210" spans="1:21" s="254" customFormat="1" ht="26.25" customHeight="1">
      <c r="A210" s="544" t="s">
        <v>152</v>
      </c>
      <c r="B210" s="545"/>
      <c r="C210" s="545"/>
      <c r="D210" s="545"/>
      <c r="E210" s="545"/>
      <c r="F210" s="545"/>
      <c r="G210" s="545"/>
      <c r="H210" s="545"/>
      <c r="I210" s="545"/>
      <c r="J210" s="545"/>
      <c r="K210" s="545"/>
      <c r="L210" s="545"/>
      <c r="M210" s="545"/>
      <c r="N210" s="545"/>
      <c r="O210" s="545"/>
      <c r="P210" s="545"/>
      <c r="Q210" s="545"/>
      <c r="R210" s="545"/>
      <c r="S210" s="545"/>
      <c r="T210" s="545"/>
      <c r="U210" s="546"/>
    </row>
    <row r="211" spans="1:21" s="254" customFormat="1" ht="27" customHeight="1">
      <c r="A211" s="555" t="s">
        <v>151</v>
      </c>
      <c r="B211" s="556"/>
      <c r="C211" s="556"/>
      <c r="D211" s="556"/>
      <c r="E211" s="556"/>
      <c r="F211" s="556"/>
      <c r="G211" s="556"/>
      <c r="H211" s="556"/>
      <c r="I211" s="556"/>
      <c r="J211" s="556"/>
      <c r="K211" s="556"/>
      <c r="L211" s="556"/>
      <c r="M211" s="556"/>
      <c r="N211" s="556"/>
      <c r="O211" s="556"/>
      <c r="P211" s="556"/>
      <c r="Q211" s="556"/>
      <c r="R211" s="556"/>
      <c r="S211" s="556"/>
      <c r="T211" s="556"/>
      <c r="U211" s="557"/>
    </row>
    <row r="212" spans="1:18" s="254" customFormat="1" ht="5.25" customHeight="1">
      <c r="A212" s="256"/>
      <c r="B212" s="256"/>
      <c r="C212" s="256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  <c r="N212" s="256"/>
      <c r="O212" s="256"/>
      <c r="P212" s="256" t="s">
        <v>310</v>
      </c>
      <c r="Q212" s="256"/>
      <c r="R212" s="256"/>
    </row>
    <row r="213" spans="1:21" s="255" customFormat="1" ht="23.25" customHeight="1">
      <c r="A213" s="534" t="s">
        <v>326</v>
      </c>
      <c r="B213" s="535"/>
      <c r="C213" s="535"/>
      <c r="D213" s="535"/>
      <c r="E213" s="535"/>
      <c r="F213" s="535"/>
      <c r="G213" s="535"/>
      <c r="H213" s="535"/>
      <c r="I213" s="535"/>
      <c r="J213" s="535"/>
      <c r="K213" s="535"/>
      <c r="L213" s="535"/>
      <c r="M213" s="535"/>
      <c r="N213" s="535"/>
      <c r="O213" s="535"/>
      <c r="P213" s="535"/>
      <c r="Q213" s="535"/>
      <c r="R213" s="535"/>
      <c r="S213" s="535"/>
      <c r="T213" s="535"/>
      <c r="U213" s="536"/>
    </row>
    <row r="214" spans="1:19" ht="4.5" customHeight="1" thickBo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43"/>
    </row>
    <row r="215" spans="1:21" ht="33.75" customHeight="1">
      <c r="A215" s="558" t="s">
        <v>164</v>
      </c>
      <c r="B215" s="571" t="s">
        <v>49</v>
      </c>
      <c r="C215" s="572"/>
      <c r="D215" s="547" t="s">
        <v>175</v>
      </c>
      <c r="E215" s="549" t="s">
        <v>185</v>
      </c>
      <c r="F215" s="551" t="s">
        <v>177</v>
      </c>
      <c r="G215" s="551" t="s">
        <v>178</v>
      </c>
      <c r="H215" s="551" t="s">
        <v>179</v>
      </c>
      <c r="I215" s="551" t="s">
        <v>186</v>
      </c>
      <c r="J215" s="551" t="s">
        <v>162</v>
      </c>
      <c r="K215" s="551"/>
      <c r="L215" s="562"/>
      <c r="M215" s="583" t="s">
        <v>184</v>
      </c>
      <c r="N215" s="551"/>
      <c r="O215" s="565" t="s">
        <v>155</v>
      </c>
      <c r="P215" s="563" t="s">
        <v>176</v>
      </c>
      <c r="Q215" s="538"/>
      <c r="R215" s="539" t="s">
        <v>183</v>
      </c>
      <c r="S215" s="567" t="s">
        <v>165</v>
      </c>
      <c r="T215" s="568"/>
      <c r="U215" s="541" t="s">
        <v>324</v>
      </c>
    </row>
    <row r="216" spans="1:21" ht="24" customHeight="1">
      <c r="A216" s="559"/>
      <c r="B216" s="321" t="s">
        <v>173</v>
      </c>
      <c r="C216" s="322" t="s">
        <v>154</v>
      </c>
      <c r="D216" s="548"/>
      <c r="E216" s="550"/>
      <c r="F216" s="552"/>
      <c r="G216" s="552"/>
      <c r="H216" s="552"/>
      <c r="I216" s="552"/>
      <c r="J216" s="445" t="s">
        <v>180</v>
      </c>
      <c r="K216" s="445" t="s">
        <v>181</v>
      </c>
      <c r="L216" s="446" t="s">
        <v>182</v>
      </c>
      <c r="M216" s="461" t="s">
        <v>173</v>
      </c>
      <c r="N216" s="388" t="s">
        <v>154</v>
      </c>
      <c r="O216" s="566"/>
      <c r="P216" s="319" t="s">
        <v>173</v>
      </c>
      <c r="Q216" s="320" t="s">
        <v>154</v>
      </c>
      <c r="R216" s="540"/>
      <c r="S216" s="317" t="s">
        <v>174</v>
      </c>
      <c r="T216" s="318" t="s">
        <v>154</v>
      </c>
      <c r="U216" s="542"/>
    </row>
    <row r="217" spans="1:21" ht="12.75" customHeight="1">
      <c r="A217" s="559"/>
      <c r="B217" s="359" t="s">
        <v>82</v>
      </c>
      <c r="C217" s="357" t="s">
        <v>166</v>
      </c>
      <c r="D217" s="364" t="s">
        <v>167</v>
      </c>
      <c r="E217" s="359" t="s">
        <v>87</v>
      </c>
      <c r="F217" s="357" t="s">
        <v>79</v>
      </c>
      <c r="G217" s="357" t="s">
        <v>80</v>
      </c>
      <c r="H217" s="357" t="s">
        <v>153</v>
      </c>
      <c r="I217" s="357" t="s">
        <v>161</v>
      </c>
      <c r="J217" s="357" t="s">
        <v>163</v>
      </c>
      <c r="K217" s="357" t="s">
        <v>83</v>
      </c>
      <c r="L217" s="360" t="s">
        <v>187</v>
      </c>
      <c r="M217" s="396" t="s">
        <v>188</v>
      </c>
      <c r="N217" s="357" t="s">
        <v>81</v>
      </c>
      <c r="O217" s="394" t="s">
        <v>189</v>
      </c>
      <c r="P217" s="359" t="s">
        <v>85</v>
      </c>
      <c r="Q217" s="357" t="s">
        <v>190</v>
      </c>
      <c r="R217" s="364" t="s">
        <v>191</v>
      </c>
      <c r="S217" s="359" t="s">
        <v>192</v>
      </c>
      <c r="T217" s="357" t="s">
        <v>193</v>
      </c>
      <c r="U217" s="360" t="s">
        <v>194</v>
      </c>
    </row>
    <row r="218" spans="1:21" ht="22.5" customHeight="1">
      <c r="A218" s="395" t="s">
        <v>169</v>
      </c>
      <c r="B218" s="339">
        <f aca="true" t="shared" si="6" ref="B218:U218">SUM(B219:B228)</f>
        <v>7836</v>
      </c>
      <c r="C218" s="347">
        <f>SUM(C219:C228)</f>
        <v>3625</v>
      </c>
      <c r="D218" s="325">
        <f t="shared" si="6"/>
        <v>11461</v>
      </c>
      <c r="E218" s="369">
        <f t="shared" si="6"/>
        <v>643</v>
      </c>
      <c r="F218" s="367">
        <f t="shared" si="6"/>
        <v>1481</v>
      </c>
      <c r="G218" s="367">
        <f t="shared" si="6"/>
        <v>5</v>
      </c>
      <c r="H218" s="367">
        <f t="shared" si="6"/>
        <v>0</v>
      </c>
      <c r="I218" s="367">
        <f t="shared" si="6"/>
        <v>344</v>
      </c>
      <c r="J218" s="367">
        <f t="shared" si="6"/>
        <v>73</v>
      </c>
      <c r="K218" s="367">
        <f t="shared" si="6"/>
        <v>5</v>
      </c>
      <c r="L218" s="392">
        <f t="shared" si="6"/>
        <v>22</v>
      </c>
      <c r="M218" s="460">
        <f t="shared" si="6"/>
        <v>2573</v>
      </c>
      <c r="N218" s="367">
        <f t="shared" si="6"/>
        <v>217</v>
      </c>
      <c r="O218" s="372">
        <f t="shared" si="6"/>
        <v>2790</v>
      </c>
      <c r="P218" s="281">
        <f t="shared" si="6"/>
        <v>676</v>
      </c>
      <c r="Q218" s="375">
        <f t="shared" si="6"/>
        <v>152</v>
      </c>
      <c r="R218" s="332">
        <f t="shared" si="6"/>
        <v>828</v>
      </c>
      <c r="S218" s="345">
        <f t="shared" si="6"/>
        <v>4587</v>
      </c>
      <c r="T218" s="346">
        <f t="shared" si="6"/>
        <v>3256</v>
      </c>
      <c r="U218" s="334">
        <f t="shared" si="6"/>
        <v>7843</v>
      </c>
    </row>
    <row r="219" spans="1:33" s="251" customFormat="1" ht="19.5" customHeight="1">
      <c r="A219" s="355" t="s">
        <v>199</v>
      </c>
      <c r="B219" s="361">
        <v>1806</v>
      </c>
      <c r="C219" s="358">
        <v>280</v>
      </c>
      <c r="D219" s="365">
        <f aca="true" t="shared" si="7" ref="D219:D228">SUM(B219:C219)</f>
        <v>2086</v>
      </c>
      <c r="E219" s="370">
        <v>53</v>
      </c>
      <c r="F219" s="368">
        <v>749</v>
      </c>
      <c r="G219" s="368">
        <v>2</v>
      </c>
      <c r="H219" s="368">
        <v>0</v>
      </c>
      <c r="I219" s="368">
        <v>13</v>
      </c>
      <c r="J219" s="368">
        <v>21</v>
      </c>
      <c r="K219" s="368">
        <v>0</v>
      </c>
      <c r="L219" s="393">
        <v>0</v>
      </c>
      <c r="M219" s="455">
        <f aca="true" t="shared" si="8" ref="M219:M228">SUM(E219:L219)</f>
        <v>838</v>
      </c>
      <c r="N219" s="368">
        <v>30</v>
      </c>
      <c r="O219" s="373">
        <f>SUM(M219:N219)</f>
        <v>868</v>
      </c>
      <c r="P219" s="377">
        <v>400</v>
      </c>
      <c r="Q219" s="376">
        <v>8</v>
      </c>
      <c r="R219" s="380">
        <f>SUM(P219:Q219)</f>
        <v>408</v>
      </c>
      <c r="S219" s="383">
        <f aca="true" t="shared" si="9" ref="S219:S228">+B219-M219-P219</f>
        <v>568</v>
      </c>
      <c r="T219" s="382">
        <f aca="true" t="shared" si="10" ref="T219:T228">+C219-N219-Q219</f>
        <v>242</v>
      </c>
      <c r="U219" s="384">
        <f aca="true" t="shared" si="11" ref="U219:U228">+S219+T219</f>
        <v>810</v>
      </c>
      <c r="V219" s="252"/>
      <c r="W219" s="252"/>
      <c r="X219" s="252"/>
      <c r="Y219" s="252"/>
      <c r="Z219" s="252"/>
      <c r="AA219" s="252"/>
      <c r="AB219" s="252"/>
      <c r="AC219" s="252"/>
      <c r="AD219" s="252"/>
      <c r="AE219" s="252"/>
      <c r="AF219" s="252"/>
      <c r="AG219" s="252"/>
    </row>
    <row r="220" spans="1:33" s="251" customFormat="1" ht="19.5" customHeight="1">
      <c r="A220" s="355" t="s">
        <v>205</v>
      </c>
      <c r="B220" s="361">
        <v>780</v>
      </c>
      <c r="C220" s="358">
        <v>1066</v>
      </c>
      <c r="D220" s="365">
        <f t="shared" si="7"/>
        <v>1846</v>
      </c>
      <c r="E220" s="370">
        <v>82</v>
      </c>
      <c r="F220" s="368">
        <v>223</v>
      </c>
      <c r="G220" s="368">
        <v>0</v>
      </c>
      <c r="H220" s="368">
        <v>0</v>
      </c>
      <c r="I220" s="368">
        <v>15</v>
      </c>
      <c r="J220" s="368">
        <v>9</v>
      </c>
      <c r="K220" s="368">
        <v>1</v>
      </c>
      <c r="L220" s="393">
        <v>1</v>
      </c>
      <c r="M220" s="455">
        <f t="shared" si="8"/>
        <v>331</v>
      </c>
      <c r="N220" s="368">
        <v>0</v>
      </c>
      <c r="O220" s="373">
        <f aca="true" t="shared" si="12" ref="O220:O227">SUM(M220:N220)</f>
        <v>331</v>
      </c>
      <c r="P220" s="377">
        <v>240</v>
      </c>
      <c r="Q220" s="376">
        <v>4</v>
      </c>
      <c r="R220" s="380">
        <f aca="true" t="shared" si="13" ref="R220:R227">SUM(P220:Q220)</f>
        <v>244</v>
      </c>
      <c r="S220" s="383">
        <f t="shared" si="9"/>
        <v>209</v>
      </c>
      <c r="T220" s="382">
        <f t="shared" si="10"/>
        <v>1062</v>
      </c>
      <c r="U220" s="384">
        <f t="shared" si="11"/>
        <v>1271</v>
      </c>
      <c r="V220" s="252"/>
      <c r="W220" s="252"/>
      <c r="X220" s="252"/>
      <c r="Y220" s="252"/>
      <c r="Z220" s="252"/>
      <c r="AA220" s="252"/>
      <c r="AB220" s="252"/>
      <c r="AC220" s="252"/>
      <c r="AD220" s="252"/>
      <c r="AE220" s="252"/>
      <c r="AF220" s="252"/>
      <c r="AG220" s="252"/>
    </row>
    <row r="221" spans="1:33" s="251" customFormat="1" ht="19.5" customHeight="1">
      <c r="A221" s="355" t="s">
        <v>261</v>
      </c>
      <c r="B221" s="457">
        <v>428</v>
      </c>
      <c r="C221" s="459">
        <v>22</v>
      </c>
      <c r="D221" s="365">
        <f t="shared" si="7"/>
        <v>450</v>
      </c>
      <c r="E221" s="370">
        <v>47</v>
      </c>
      <c r="F221" s="368">
        <v>65</v>
      </c>
      <c r="G221" s="368">
        <v>1</v>
      </c>
      <c r="H221" s="368">
        <v>0</v>
      </c>
      <c r="I221" s="368">
        <v>7</v>
      </c>
      <c r="J221" s="368">
        <v>1</v>
      </c>
      <c r="K221" s="368">
        <v>0</v>
      </c>
      <c r="L221" s="393">
        <v>0</v>
      </c>
      <c r="M221" s="455">
        <f t="shared" si="8"/>
        <v>121</v>
      </c>
      <c r="N221" s="368">
        <v>1</v>
      </c>
      <c r="O221" s="373">
        <f t="shared" si="12"/>
        <v>122</v>
      </c>
      <c r="P221" s="377">
        <v>0</v>
      </c>
      <c r="Q221" s="376">
        <v>15</v>
      </c>
      <c r="R221" s="380">
        <f t="shared" si="13"/>
        <v>15</v>
      </c>
      <c r="S221" s="383">
        <f t="shared" si="9"/>
        <v>307</v>
      </c>
      <c r="T221" s="382">
        <f t="shared" si="10"/>
        <v>6</v>
      </c>
      <c r="U221" s="384">
        <f t="shared" si="11"/>
        <v>313</v>
      </c>
      <c r="V221" s="252"/>
      <c r="W221" s="252"/>
      <c r="X221" s="252"/>
      <c r="Y221" s="252"/>
      <c r="Z221" s="252"/>
      <c r="AA221" s="252"/>
      <c r="AB221" s="252"/>
      <c r="AC221" s="252"/>
      <c r="AD221" s="252"/>
      <c r="AE221" s="252"/>
      <c r="AF221" s="252"/>
      <c r="AG221" s="252"/>
    </row>
    <row r="222" spans="1:33" s="251" customFormat="1" ht="19.5" customHeight="1">
      <c r="A222" s="355" t="s">
        <v>319</v>
      </c>
      <c r="B222" s="457">
        <v>1154</v>
      </c>
      <c r="C222" s="459">
        <v>188</v>
      </c>
      <c r="D222" s="365">
        <f t="shared" si="7"/>
        <v>1342</v>
      </c>
      <c r="E222" s="370">
        <v>135</v>
      </c>
      <c r="F222" s="368">
        <v>110</v>
      </c>
      <c r="G222" s="368">
        <v>1</v>
      </c>
      <c r="H222" s="368">
        <v>0</v>
      </c>
      <c r="I222" s="368">
        <v>36</v>
      </c>
      <c r="J222" s="368">
        <v>13</v>
      </c>
      <c r="K222" s="368">
        <v>3</v>
      </c>
      <c r="L222" s="393">
        <v>6</v>
      </c>
      <c r="M222" s="455">
        <f t="shared" si="8"/>
        <v>304</v>
      </c>
      <c r="N222" s="368">
        <v>11</v>
      </c>
      <c r="O222" s="373">
        <f t="shared" si="12"/>
        <v>315</v>
      </c>
      <c r="P222" s="377">
        <v>25</v>
      </c>
      <c r="Q222" s="376">
        <v>4</v>
      </c>
      <c r="R222" s="380">
        <f t="shared" si="13"/>
        <v>29</v>
      </c>
      <c r="S222" s="383">
        <f t="shared" si="9"/>
        <v>825</v>
      </c>
      <c r="T222" s="382">
        <f t="shared" si="10"/>
        <v>173</v>
      </c>
      <c r="U222" s="384">
        <f t="shared" si="11"/>
        <v>998</v>
      </c>
      <c r="V222" s="252"/>
      <c r="W222" s="252"/>
      <c r="X222" s="252"/>
      <c r="Y222" s="252"/>
      <c r="Z222" s="252"/>
      <c r="AA222" s="252"/>
      <c r="AB222" s="252"/>
      <c r="AC222" s="252"/>
      <c r="AD222" s="252"/>
      <c r="AE222" s="252"/>
      <c r="AF222" s="252"/>
      <c r="AG222" s="252"/>
    </row>
    <row r="223" spans="1:33" s="251" customFormat="1" ht="19.5" customHeight="1">
      <c r="A223" s="355" t="s">
        <v>200</v>
      </c>
      <c r="B223" s="457">
        <v>708</v>
      </c>
      <c r="C223" s="358">
        <v>387</v>
      </c>
      <c r="D223" s="458">
        <f t="shared" si="7"/>
        <v>1095</v>
      </c>
      <c r="E223" s="370">
        <v>77</v>
      </c>
      <c r="F223" s="368">
        <v>43</v>
      </c>
      <c r="G223" s="368">
        <v>0</v>
      </c>
      <c r="H223" s="368">
        <v>0</v>
      </c>
      <c r="I223" s="368">
        <v>59</v>
      </c>
      <c r="J223" s="368">
        <v>7</v>
      </c>
      <c r="K223" s="368">
        <v>0</v>
      </c>
      <c r="L223" s="393">
        <v>3</v>
      </c>
      <c r="M223" s="455">
        <v>189</v>
      </c>
      <c r="N223" s="368">
        <v>23</v>
      </c>
      <c r="O223" s="373">
        <f>SUM(M223:N223)</f>
        <v>212</v>
      </c>
      <c r="P223" s="377">
        <v>0</v>
      </c>
      <c r="Q223" s="376">
        <v>0</v>
      </c>
      <c r="R223" s="380">
        <f>SUM(P223:Q223)</f>
        <v>0</v>
      </c>
      <c r="S223" s="383">
        <f t="shared" si="9"/>
        <v>519</v>
      </c>
      <c r="T223" s="382">
        <f t="shared" si="10"/>
        <v>364</v>
      </c>
      <c r="U223" s="384">
        <f t="shared" si="11"/>
        <v>883</v>
      </c>
      <c r="V223" s="252"/>
      <c r="W223" s="252"/>
      <c r="X223" s="252"/>
      <c r="Y223" s="252"/>
      <c r="Z223" s="252"/>
      <c r="AA223" s="252"/>
      <c r="AB223" s="252"/>
      <c r="AC223" s="252"/>
      <c r="AD223" s="252"/>
      <c r="AE223" s="252"/>
      <c r="AF223" s="252"/>
      <c r="AG223" s="252"/>
    </row>
    <row r="224" spans="1:33" s="251" customFormat="1" ht="19.5" customHeight="1">
      <c r="A224" s="355" t="s">
        <v>201</v>
      </c>
      <c r="B224" s="361">
        <v>707</v>
      </c>
      <c r="C224" s="338">
        <v>359</v>
      </c>
      <c r="D224" s="365">
        <f t="shared" si="7"/>
        <v>1066</v>
      </c>
      <c r="E224" s="370">
        <v>98</v>
      </c>
      <c r="F224" s="368">
        <v>36</v>
      </c>
      <c r="G224" s="368">
        <v>0</v>
      </c>
      <c r="H224" s="368">
        <v>0</v>
      </c>
      <c r="I224" s="368">
        <v>43</v>
      </c>
      <c r="J224" s="368">
        <v>3</v>
      </c>
      <c r="K224" s="368">
        <v>0</v>
      </c>
      <c r="L224" s="393">
        <v>2</v>
      </c>
      <c r="M224" s="455">
        <f t="shared" si="8"/>
        <v>182</v>
      </c>
      <c r="N224" s="368">
        <v>44</v>
      </c>
      <c r="O224" s="373">
        <f>SUM(M224:N224)</f>
        <v>226</v>
      </c>
      <c r="P224" s="377">
        <v>3</v>
      </c>
      <c r="Q224" s="376">
        <v>1</v>
      </c>
      <c r="R224" s="380">
        <f>SUM(P224:Q224)</f>
        <v>4</v>
      </c>
      <c r="S224" s="383">
        <f t="shared" si="9"/>
        <v>522</v>
      </c>
      <c r="T224" s="382">
        <f t="shared" si="10"/>
        <v>314</v>
      </c>
      <c r="U224" s="384">
        <f t="shared" si="11"/>
        <v>836</v>
      </c>
      <c r="V224" s="252"/>
      <c r="W224" s="252"/>
      <c r="X224" s="252"/>
      <c r="Y224" s="252"/>
      <c r="Z224" s="252"/>
      <c r="AA224" s="252"/>
      <c r="AB224" s="252"/>
      <c r="AC224" s="252"/>
      <c r="AD224" s="252"/>
      <c r="AE224" s="252"/>
      <c r="AF224" s="252"/>
      <c r="AG224" s="252"/>
    </row>
    <row r="225" spans="1:33" s="251" customFormat="1" ht="19.5" customHeight="1">
      <c r="A225" s="355" t="s">
        <v>202</v>
      </c>
      <c r="B225" s="361">
        <v>589</v>
      </c>
      <c r="C225" s="358">
        <v>244</v>
      </c>
      <c r="D225" s="365">
        <f t="shared" si="7"/>
        <v>833</v>
      </c>
      <c r="E225" s="370">
        <v>42</v>
      </c>
      <c r="F225" s="368">
        <v>18</v>
      </c>
      <c r="G225" s="368">
        <v>0</v>
      </c>
      <c r="H225" s="368">
        <v>0</v>
      </c>
      <c r="I225" s="368">
        <v>56</v>
      </c>
      <c r="J225" s="368">
        <v>3</v>
      </c>
      <c r="K225" s="368">
        <v>0</v>
      </c>
      <c r="L225" s="393">
        <v>4</v>
      </c>
      <c r="M225" s="455">
        <f t="shared" si="8"/>
        <v>123</v>
      </c>
      <c r="N225" s="368">
        <v>2</v>
      </c>
      <c r="O225" s="373">
        <f>SUM(M225:N225)</f>
        <v>125</v>
      </c>
      <c r="P225" s="377">
        <v>2</v>
      </c>
      <c r="Q225" s="376">
        <v>0</v>
      </c>
      <c r="R225" s="380">
        <f>SUM(P225:Q225)</f>
        <v>2</v>
      </c>
      <c r="S225" s="383">
        <f t="shared" si="9"/>
        <v>464</v>
      </c>
      <c r="T225" s="382">
        <f t="shared" si="10"/>
        <v>242</v>
      </c>
      <c r="U225" s="384">
        <f t="shared" si="11"/>
        <v>706</v>
      </c>
      <c r="V225" s="252"/>
      <c r="W225" s="252"/>
      <c r="X225" s="252"/>
      <c r="Y225" s="252"/>
      <c r="Z225" s="252"/>
      <c r="AA225" s="252"/>
      <c r="AB225" s="252"/>
      <c r="AC225" s="252"/>
      <c r="AD225" s="252"/>
      <c r="AE225" s="252"/>
      <c r="AF225" s="252"/>
      <c r="AG225" s="252"/>
    </row>
    <row r="226" spans="1:33" s="251" customFormat="1" ht="19.5" customHeight="1">
      <c r="A226" s="355" t="s">
        <v>260</v>
      </c>
      <c r="B226" s="361">
        <v>390</v>
      </c>
      <c r="C226" s="358">
        <v>317</v>
      </c>
      <c r="D226" s="365">
        <f t="shared" si="7"/>
        <v>707</v>
      </c>
      <c r="E226" s="370">
        <v>1</v>
      </c>
      <c r="F226" s="368">
        <v>169</v>
      </c>
      <c r="G226" s="368">
        <v>0</v>
      </c>
      <c r="H226" s="368">
        <v>0</v>
      </c>
      <c r="I226" s="368">
        <v>20</v>
      </c>
      <c r="J226" s="368">
        <v>4</v>
      </c>
      <c r="K226" s="368">
        <v>0</v>
      </c>
      <c r="L226" s="393">
        <v>1</v>
      </c>
      <c r="M226" s="455">
        <f t="shared" si="8"/>
        <v>195</v>
      </c>
      <c r="N226" s="368">
        <v>54</v>
      </c>
      <c r="O226" s="373">
        <f>SUM(M226:N226)</f>
        <v>249</v>
      </c>
      <c r="P226" s="377">
        <v>2</v>
      </c>
      <c r="Q226" s="376">
        <v>32</v>
      </c>
      <c r="R226" s="380">
        <f>SUM(P226:Q226)</f>
        <v>34</v>
      </c>
      <c r="S226" s="383">
        <f t="shared" si="9"/>
        <v>193</v>
      </c>
      <c r="T226" s="382">
        <f t="shared" si="10"/>
        <v>231</v>
      </c>
      <c r="U226" s="384">
        <f t="shared" si="11"/>
        <v>424</v>
      </c>
      <c r="V226" s="252"/>
      <c r="W226" s="252"/>
      <c r="X226" s="252"/>
      <c r="Y226" s="252"/>
      <c r="Z226" s="252"/>
      <c r="AA226" s="252"/>
      <c r="AB226" s="252"/>
      <c r="AC226" s="252"/>
      <c r="AD226" s="252"/>
      <c r="AE226" s="252"/>
      <c r="AF226" s="252"/>
      <c r="AG226" s="252"/>
    </row>
    <row r="227" spans="1:33" s="251" customFormat="1" ht="19.5" customHeight="1">
      <c r="A227" s="355" t="s">
        <v>203</v>
      </c>
      <c r="B227" s="361">
        <v>717</v>
      </c>
      <c r="C227" s="358">
        <v>401</v>
      </c>
      <c r="D227" s="365">
        <f t="shared" si="7"/>
        <v>1118</v>
      </c>
      <c r="E227" s="370">
        <v>57</v>
      </c>
      <c r="F227" s="368">
        <v>38</v>
      </c>
      <c r="G227" s="368">
        <v>0</v>
      </c>
      <c r="H227" s="368">
        <v>0</v>
      </c>
      <c r="I227" s="368">
        <v>67</v>
      </c>
      <c r="J227" s="368">
        <v>7</v>
      </c>
      <c r="K227" s="368">
        <v>0</v>
      </c>
      <c r="L227" s="393">
        <v>2</v>
      </c>
      <c r="M227" s="455">
        <f t="shared" si="8"/>
        <v>171</v>
      </c>
      <c r="N227" s="368">
        <v>33</v>
      </c>
      <c r="O227" s="373">
        <f t="shared" si="12"/>
        <v>204</v>
      </c>
      <c r="P227" s="377">
        <v>4</v>
      </c>
      <c r="Q227" s="376">
        <v>85</v>
      </c>
      <c r="R227" s="380">
        <f t="shared" si="13"/>
        <v>89</v>
      </c>
      <c r="S227" s="383">
        <f t="shared" si="9"/>
        <v>542</v>
      </c>
      <c r="T227" s="382">
        <f t="shared" si="10"/>
        <v>283</v>
      </c>
      <c r="U227" s="384">
        <f t="shared" si="11"/>
        <v>825</v>
      </c>
      <c r="V227" s="252"/>
      <c r="W227" s="252"/>
      <c r="X227" s="252"/>
      <c r="Y227" s="252"/>
      <c r="Z227" s="252"/>
      <c r="AA227" s="252"/>
      <c r="AB227" s="252"/>
      <c r="AC227" s="252"/>
      <c r="AD227" s="252"/>
      <c r="AE227" s="252"/>
      <c r="AF227" s="252"/>
      <c r="AG227" s="252"/>
    </row>
    <row r="228" spans="1:33" s="251" customFormat="1" ht="19.5" customHeight="1" thickBot="1">
      <c r="A228" s="356" t="s">
        <v>204</v>
      </c>
      <c r="B228" s="362">
        <v>557</v>
      </c>
      <c r="C228" s="363">
        <v>361</v>
      </c>
      <c r="D228" s="366">
        <f t="shared" si="7"/>
        <v>918</v>
      </c>
      <c r="E228" s="371">
        <v>51</v>
      </c>
      <c r="F228" s="349">
        <v>30</v>
      </c>
      <c r="G228" s="349">
        <v>1</v>
      </c>
      <c r="H228" s="349">
        <v>0</v>
      </c>
      <c r="I228" s="349">
        <v>28</v>
      </c>
      <c r="J228" s="349">
        <v>5</v>
      </c>
      <c r="K228" s="349">
        <v>1</v>
      </c>
      <c r="L228" s="350">
        <v>3</v>
      </c>
      <c r="M228" s="456">
        <f t="shared" si="8"/>
        <v>119</v>
      </c>
      <c r="N228" s="349">
        <v>19</v>
      </c>
      <c r="O228" s="374">
        <f>SUM(M228:N228)</f>
        <v>138</v>
      </c>
      <c r="P228" s="378">
        <v>0</v>
      </c>
      <c r="Q228" s="379">
        <v>3</v>
      </c>
      <c r="R228" s="381">
        <f>SUM(P228:Q228)</f>
        <v>3</v>
      </c>
      <c r="S228" s="385">
        <f t="shared" si="9"/>
        <v>438</v>
      </c>
      <c r="T228" s="386">
        <f t="shared" si="10"/>
        <v>339</v>
      </c>
      <c r="U228" s="387">
        <f t="shared" si="11"/>
        <v>777</v>
      </c>
      <c r="V228" s="252"/>
      <c r="W228" s="252"/>
      <c r="X228" s="252"/>
      <c r="Y228" s="252"/>
      <c r="Z228" s="252"/>
      <c r="AA228" s="252"/>
      <c r="AB228" s="252"/>
      <c r="AC228" s="252"/>
      <c r="AD228" s="252"/>
      <c r="AE228" s="252"/>
      <c r="AF228" s="252"/>
      <c r="AG228" s="252"/>
    </row>
    <row r="229" spans="1:33" s="43" customFormat="1" ht="12.75" customHeight="1">
      <c r="A229" s="543" t="s">
        <v>325</v>
      </c>
      <c r="B229" s="543"/>
      <c r="C229" s="543"/>
      <c r="D229" s="543"/>
      <c r="E229" s="543"/>
      <c r="F229" s="543"/>
      <c r="G229" s="543"/>
      <c r="H229" s="543"/>
      <c r="I229" s="543"/>
      <c r="J229" s="543"/>
      <c r="K229" s="543"/>
      <c r="L229" s="543"/>
      <c r="M229" s="543"/>
      <c r="N229" s="543"/>
      <c r="O229" s="543"/>
      <c r="P229" s="543"/>
      <c r="Q229" s="543"/>
      <c r="R229" s="543"/>
      <c r="S229" s="543"/>
      <c r="T229" s="543"/>
      <c r="U229" s="543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</row>
    <row r="230" spans="1:33" s="43" customFormat="1" ht="12.75" customHeight="1">
      <c r="A230" s="337"/>
      <c r="B230" s="423"/>
      <c r="C230" s="423"/>
      <c r="D230" s="423"/>
      <c r="M230" s="423"/>
      <c r="N230" s="423"/>
      <c r="O230" s="423"/>
      <c r="P230" s="423"/>
      <c r="Q230" s="423"/>
      <c r="R230" s="423"/>
      <c r="S230" s="423"/>
      <c r="T230" s="423"/>
      <c r="U230" s="423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</row>
    <row r="231" spans="1:33" s="43" customFormat="1" ht="10.5" customHeight="1">
      <c r="A231" s="564"/>
      <c r="B231" s="564"/>
      <c r="C231" s="564"/>
      <c r="D231" s="564"/>
      <c r="E231" s="564"/>
      <c r="F231" s="564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</row>
    <row r="232" spans="1:33" s="43" customFormat="1" ht="10.5" customHeight="1">
      <c r="A232" s="249"/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</row>
    <row r="233" spans="1:33" s="43" customFormat="1" ht="10.5" customHeight="1">
      <c r="A233" s="249"/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</row>
    <row r="234" spans="1:33" s="43" customFormat="1" ht="10.5" customHeight="1">
      <c r="A234" s="249"/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</row>
    <row r="235" spans="1:33" s="43" customFormat="1" ht="10.5" customHeight="1">
      <c r="A235" s="249"/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</row>
    <row r="236" spans="1:33" s="43" customFormat="1" ht="10.5" customHeight="1">
      <c r="A236" s="249"/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</row>
    <row r="237" spans="1:33" s="43" customFormat="1" ht="10.5" customHeight="1">
      <c r="A237" s="249"/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</row>
    <row r="238" spans="1:33" s="43" customFormat="1" ht="10.5" customHeight="1">
      <c r="A238" s="249"/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</row>
    <row r="239" spans="1:33" s="43" customFormat="1" ht="10.5" customHeight="1">
      <c r="A239" s="249"/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</row>
    <row r="240" spans="1:33" s="43" customFormat="1" ht="10.5" customHeight="1">
      <c r="A240" s="249"/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</row>
    <row r="241" spans="1:33" s="43" customFormat="1" ht="10.5" customHeight="1">
      <c r="A241" s="249"/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</row>
    <row r="242" spans="1:33" s="43" customFormat="1" ht="10.5" customHeight="1">
      <c r="A242" s="249"/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</row>
    <row r="243" spans="1:33" s="43" customFormat="1" ht="10.5" customHeight="1">
      <c r="A243" s="249"/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</row>
    <row r="244" spans="1:33" s="43" customFormat="1" ht="10.5" customHeight="1">
      <c r="A244" s="249"/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</row>
    <row r="245" spans="1:33" s="43" customFormat="1" ht="10.5" customHeight="1">
      <c r="A245" s="249"/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</row>
    <row r="246" spans="1:33" s="43" customFormat="1" ht="10.5" customHeight="1">
      <c r="A246" s="249"/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</row>
    <row r="247" spans="1:33" s="43" customFormat="1" ht="10.5" customHeight="1">
      <c r="A247" s="249"/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</row>
    <row r="248" spans="1:33" s="43" customFormat="1" ht="10.5" customHeight="1">
      <c r="A248" s="249"/>
      <c r="B248" s="250"/>
      <c r="C248" s="250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</row>
    <row r="249" spans="1:33" s="43" customFormat="1" ht="10.5" customHeight="1">
      <c r="A249" s="249"/>
      <c r="B249" s="250"/>
      <c r="C249" s="250"/>
      <c r="D249" s="250"/>
      <c r="E249" s="250"/>
      <c r="F249" s="250"/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</row>
    <row r="250" spans="1:33" s="43" customFormat="1" ht="10.5" customHeight="1">
      <c r="A250" s="249"/>
      <c r="B250" s="250"/>
      <c r="C250" s="250"/>
      <c r="D250" s="250"/>
      <c r="E250" s="250"/>
      <c r="F250" s="250"/>
      <c r="G250" s="250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</row>
    <row r="251" spans="1:33" s="43" customFormat="1" ht="10.5" customHeight="1">
      <c r="A251" s="249"/>
      <c r="B251" s="250"/>
      <c r="C251" s="250"/>
      <c r="D251" s="250"/>
      <c r="E251" s="250"/>
      <c r="F251" s="250"/>
      <c r="G251" s="250"/>
      <c r="H251" s="250"/>
      <c r="I251" s="250"/>
      <c r="J251" s="250"/>
      <c r="K251" s="250"/>
      <c r="L251" s="250"/>
      <c r="M251" s="250"/>
      <c r="N251" s="250"/>
      <c r="O251" s="250"/>
      <c r="P251" s="250"/>
      <c r="Q251" s="250"/>
      <c r="R251" s="250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</row>
    <row r="252" spans="1:33" s="43" customFormat="1" ht="10.5" customHeight="1">
      <c r="A252" s="249"/>
      <c r="B252" s="250"/>
      <c r="C252" s="250"/>
      <c r="D252" s="250"/>
      <c r="E252" s="250"/>
      <c r="F252" s="250"/>
      <c r="G252" s="250"/>
      <c r="H252" s="250"/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</row>
    <row r="253" spans="1:33" s="43" customFormat="1" ht="10.5" customHeight="1">
      <c r="A253" s="249"/>
      <c r="B253" s="250"/>
      <c r="C253" s="250"/>
      <c r="D253" s="250"/>
      <c r="E253" s="250"/>
      <c r="F253" s="250"/>
      <c r="G253" s="250"/>
      <c r="H253" s="250"/>
      <c r="I253" s="250"/>
      <c r="J253" s="250"/>
      <c r="K253" s="250"/>
      <c r="L253" s="250"/>
      <c r="M253" s="250"/>
      <c r="N253" s="250"/>
      <c r="O253" s="250"/>
      <c r="P253" s="250"/>
      <c r="Q253" s="250"/>
      <c r="R253" s="250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</row>
    <row r="254" spans="1:33" s="43" customFormat="1" ht="10.5" customHeight="1">
      <c r="A254" s="249"/>
      <c r="B254" s="250"/>
      <c r="C254" s="250"/>
      <c r="D254" s="250"/>
      <c r="E254" s="250"/>
      <c r="F254" s="250"/>
      <c r="G254" s="250"/>
      <c r="H254" s="250"/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</row>
    <row r="255" spans="1:33" s="43" customFormat="1" ht="10.5" customHeight="1">
      <c r="A255" s="249"/>
      <c r="B255" s="250"/>
      <c r="C255" s="250"/>
      <c r="D255" s="250"/>
      <c r="E255" s="250"/>
      <c r="F255" s="250"/>
      <c r="G255" s="250"/>
      <c r="H255" s="250"/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</row>
    <row r="256" spans="1:33" s="43" customFormat="1" ht="10.5" customHeight="1">
      <c r="A256" s="249"/>
      <c r="B256" s="250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</row>
    <row r="257" spans="1:33" s="43" customFormat="1" ht="10.5" customHeight="1">
      <c r="A257" s="249"/>
      <c r="B257" s="250"/>
      <c r="C257" s="250"/>
      <c r="D257" s="250"/>
      <c r="E257" s="250"/>
      <c r="F257" s="250"/>
      <c r="G257" s="250"/>
      <c r="H257" s="250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</row>
    <row r="258" spans="1:33" s="43" customFormat="1" ht="10.5" customHeight="1">
      <c r="A258" s="249"/>
      <c r="B258" s="250"/>
      <c r="C258" s="250"/>
      <c r="D258" s="250"/>
      <c r="E258" s="250"/>
      <c r="F258" s="250"/>
      <c r="G258" s="250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</row>
    <row r="259" spans="1:33" s="43" customFormat="1" ht="10.5" customHeight="1">
      <c r="A259" s="249"/>
      <c r="B259" s="250"/>
      <c r="C259" s="250"/>
      <c r="D259" s="250"/>
      <c r="E259" s="250"/>
      <c r="F259" s="250"/>
      <c r="G259" s="250"/>
      <c r="H259" s="250"/>
      <c r="I259" s="250"/>
      <c r="J259" s="250"/>
      <c r="K259" s="250"/>
      <c r="L259" s="250"/>
      <c r="M259" s="250"/>
      <c r="N259" s="250"/>
      <c r="O259" s="250"/>
      <c r="P259" s="250"/>
      <c r="Q259" s="250"/>
      <c r="R259" s="250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</row>
    <row r="260" spans="1:33" s="43" customFormat="1" ht="10.5" customHeight="1">
      <c r="A260" s="249"/>
      <c r="B260" s="250"/>
      <c r="C260" s="250"/>
      <c r="D260" s="250"/>
      <c r="E260" s="250"/>
      <c r="F260" s="250"/>
      <c r="G260" s="250"/>
      <c r="H260" s="250"/>
      <c r="I260" s="250"/>
      <c r="J260" s="250"/>
      <c r="K260" s="250"/>
      <c r="L260" s="250"/>
      <c r="M260" s="250"/>
      <c r="N260" s="250"/>
      <c r="O260" s="250"/>
      <c r="P260" s="250"/>
      <c r="Q260" s="250"/>
      <c r="R260" s="250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</row>
    <row r="261" spans="1:33" s="43" customFormat="1" ht="10.5" customHeight="1">
      <c r="A261" s="249"/>
      <c r="B261" s="250"/>
      <c r="C261" s="250"/>
      <c r="D261" s="250"/>
      <c r="E261" s="250"/>
      <c r="F261" s="250"/>
      <c r="G261" s="250"/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</row>
    <row r="262" spans="1:18" s="254" customFormat="1" ht="5.25" customHeight="1">
      <c r="A262" s="256"/>
      <c r="B262" s="256"/>
      <c r="C262" s="256"/>
      <c r="D262" s="256"/>
      <c r="E262" s="256"/>
      <c r="F262" s="256"/>
      <c r="G262" s="256"/>
      <c r="H262" s="256"/>
      <c r="I262" s="256"/>
      <c r="J262" s="256"/>
      <c r="K262" s="256"/>
      <c r="L262" s="256"/>
      <c r="M262" s="256"/>
      <c r="N262" s="256"/>
      <c r="O262" s="256"/>
      <c r="P262" s="256"/>
      <c r="Q262" s="256"/>
      <c r="R262" s="256"/>
    </row>
    <row r="263" spans="1:21" s="255" customFormat="1" ht="36" customHeight="1">
      <c r="A263" s="534" t="s">
        <v>327</v>
      </c>
      <c r="B263" s="535"/>
      <c r="C263" s="535"/>
      <c r="D263" s="535"/>
      <c r="E263" s="535"/>
      <c r="F263" s="535"/>
      <c r="G263" s="535"/>
      <c r="H263" s="535"/>
      <c r="I263" s="535"/>
      <c r="J263" s="535"/>
      <c r="K263" s="535"/>
      <c r="L263" s="535"/>
      <c r="M263" s="535"/>
      <c r="N263" s="535"/>
      <c r="O263" s="535"/>
      <c r="P263" s="535"/>
      <c r="Q263" s="535"/>
      <c r="R263" s="535"/>
      <c r="S263" s="535"/>
      <c r="T263" s="535"/>
      <c r="U263" s="536"/>
    </row>
    <row r="264" spans="1:19" ht="4.5" customHeight="1" thickBo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43"/>
    </row>
    <row r="265" spans="1:21" ht="33.75" customHeight="1">
      <c r="A265" s="558" t="s">
        <v>164</v>
      </c>
      <c r="B265" s="571" t="s">
        <v>49</v>
      </c>
      <c r="C265" s="572"/>
      <c r="D265" s="547" t="s">
        <v>175</v>
      </c>
      <c r="E265" s="549" t="s">
        <v>185</v>
      </c>
      <c r="F265" s="551" t="s">
        <v>177</v>
      </c>
      <c r="G265" s="551" t="s">
        <v>178</v>
      </c>
      <c r="H265" s="551" t="s">
        <v>179</v>
      </c>
      <c r="I265" s="551" t="s">
        <v>186</v>
      </c>
      <c r="J265" s="551" t="s">
        <v>162</v>
      </c>
      <c r="K265" s="551"/>
      <c r="L265" s="551"/>
      <c r="M265" s="551" t="s">
        <v>184</v>
      </c>
      <c r="N265" s="551"/>
      <c r="O265" s="565" t="s">
        <v>155</v>
      </c>
      <c r="P265" s="563" t="s">
        <v>176</v>
      </c>
      <c r="Q265" s="538"/>
      <c r="R265" s="539" t="s">
        <v>183</v>
      </c>
      <c r="S265" s="567" t="s">
        <v>165</v>
      </c>
      <c r="T265" s="568"/>
      <c r="U265" s="541" t="s">
        <v>324</v>
      </c>
    </row>
    <row r="266" spans="1:21" ht="24" customHeight="1">
      <c r="A266" s="559"/>
      <c r="B266" s="321" t="s">
        <v>173</v>
      </c>
      <c r="C266" s="322" t="s">
        <v>154</v>
      </c>
      <c r="D266" s="548"/>
      <c r="E266" s="550"/>
      <c r="F266" s="552"/>
      <c r="G266" s="552"/>
      <c r="H266" s="552"/>
      <c r="I266" s="552"/>
      <c r="J266" s="388" t="s">
        <v>180</v>
      </c>
      <c r="K266" s="388" t="s">
        <v>181</v>
      </c>
      <c r="L266" s="388" t="s">
        <v>182</v>
      </c>
      <c r="M266" s="388" t="s">
        <v>173</v>
      </c>
      <c r="N266" s="388" t="s">
        <v>154</v>
      </c>
      <c r="O266" s="566"/>
      <c r="P266" s="319" t="s">
        <v>173</v>
      </c>
      <c r="Q266" s="320" t="s">
        <v>154</v>
      </c>
      <c r="R266" s="540"/>
      <c r="S266" s="317" t="s">
        <v>174</v>
      </c>
      <c r="T266" s="318" t="s">
        <v>154</v>
      </c>
      <c r="U266" s="542"/>
    </row>
    <row r="267" spans="1:21" ht="12.75" customHeight="1">
      <c r="A267" s="559"/>
      <c r="B267" s="359" t="s">
        <v>82</v>
      </c>
      <c r="C267" s="357" t="s">
        <v>166</v>
      </c>
      <c r="D267" s="364" t="s">
        <v>167</v>
      </c>
      <c r="E267" s="359" t="s">
        <v>87</v>
      </c>
      <c r="F267" s="357" t="s">
        <v>79</v>
      </c>
      <c r="G267" s="357" t="s">
        <v>80</v>
      </c>
      <c r="H267" s="357" t="s">
        <v>153</v>
      </c>
      <c r="I267" s="357" t="s">
        <v>161</v>
      </c>
      <c r="J267" s="357" t="s">
        <v>163</v>
      </c>
      <c r="K267" s="357" t="s">
        <v>83</v>
      </c>
      <c r="L267" s="357" t="s">
        <v>187</v>
      </c>
      <c r="M267" s="357" t="s">
        <v>188</v>
      </c>
      <c r="N267" s="357" t="s">
        <v>81</v>
      </c>
      <c r="O267" s="364" t="s">
        <v>189</v>
      </c>
      <c r="P267" s="359" t="s">
        <v>85</v>
      </c>
      <c r="Q267" s="357" t="s">
        <v>190</v>
      </c>
      <c r="R267" s="364" t="s">
        <v>191</v>
      </c>
      <c r="S267" s="359" t="s">
        <v>192</v>
      </c>
      <c r="T267" s="357" t="s">
        <v>193</v>
      </c>
      <c r="U267" s="360" t="s">
        <v>194</v>
      </c>
    </row>
    <row r="268" spans="1:21" ht="18" customHeight="1">
      <c r="A268" s="395" t="s">
        <v>196</v>
      </c>
      <c r="B268" s="339">
        <f aca="true" t="shared" si="14" ref="B268:U268">SUM(B269:B276)</f>
        <v>3871</v>
      </c>
      <c r="C268" s="347">
        <f t="shared" si="14"/>
        <v>9624</v>
      </c>
      <c r="D268" s="325">
        <f t="shared" si="14"/>
        <v>13495</v>
      </c>
      <c r="E268" s="369">
        <f t="shared" si="14"/>
        <v>1280</v>
      </c>
      <c r="F268" s="367">
        <f t="shared" si="14"/>
        <v>389</v>
      </c>
      <c r="G268" s="367">
        <f t="shared" si="14"/>
        <v>0</v>
      </c>
      <c r="H268" s="367">
        <f t="shared" si="14"/>
        <v>11</v>
      </c>
      <c r="I268" s="367">
        <f t="shared" si="14"/>
        <v>2</v>
      </c>
      <c r="J268" s="367">
        <f t="shared" si="14"/>
        <v>12</v>
      </c>
      <c r="K268" s="367">
        <f t="shared" si="14"/>
        <v>1</v>
      </c>
      <c r="L268" s="367">
        <f t="shared" si="14"/>
        <v>1</v>
      </c>
      <c r="M268" s="367">
        <f t="shared" si="14"/>
        <v>1696</v>
      </c>
      <c r="N268" s="367">
        <f t="shared" si="14"/>
        <v>519</v>
      </c>
      <c r="O268" s="372">
        <f t="shared" si="14"/>
        <v>2215</v>
      </c>
      <c r="P268" s="281">
        <f t="shared" si="14"/>
        <v>246</v>
      </c>
      <c r="Q268" s="375">
        <f t="shared" si="14"/>
        <v>429</v>
      </c>
      <c r="R268" s="332">
        <f t="shared" si="14"/>
        <v>675</v>
      </c>
      <c r="S268" s="345">
        <f t="shared" si="14"/>
        <v>1929</v>
      </c>
      <c r="T268" s="346">
        <f t="shared" si="14"/>
        <v>8676</v>
      </c>
      <c r="U268" s="334">
        <f t="shared" si="14"/>
        <v>10605</v>
      </c>
    </row>
    <row r="269" spans="1:33" s="251" customFormat="1" ht="19.5" customHeight="1">
      <c r="A269" s="355" t="s">
        <v>288</v>
      </c>
      <c r="B269" s="361">
        <v>565</v>
      </c>
      <c r="C269" s="358">
        <v>1421</v>
      </c>
      <c r="D269" s="365">
        <f aca="true" t="shared" si="15" ref="D269:D276">SUM(B269:C269)</f>
        <v>1986</v>
      </c>
      <c r="E269" s="370">
        <v>196</v>
      </c>
      <c r="F269" s="368">
        <v>54</v>
      </c>
      <c r="G269" s="368">
        <v>0</v>
      </c>
      <c r="H269" s="368">
        <v>0</v>
      </c>
      <c r="I269" s="368">
        <v>1</v>
      </c>
      <c r="J269" s="368">
        <v>1</v>
      </c>
      <c r="K269" s="368">
        <v>0</v>
      </c>
      <c r="L269" s="368">
        <v>0</v>
      </c>
      <c r="M269" s="368">
        <f>SUM(E269:L269)</f>
        <v>252</v>
      </c>
      <c r="N269" s="368">
        <v>59</v>
      </c>
      <c r="O269" s="373">
        <f>SUM(M269:N269)</f>
        <v>311</v>
      </c>
      <c r="P269" s="377">
        <v>32</v>
      </c>
      <c r="Q269" s="376">
        <v>193</v>
      </c>
      <c r="R269" s="380">
        <f>SUM(P269:Q269)</f>
        <v>225</v>
      </c>
      <c r="S269" s="383">
        <f aca="true" t="shared" si="16" ref="S269:T276">+B269-M269-P269</f>
        <v>281</v>
      </c>
      <c r="T269" s="382">
        <f t="shared" si="16"/>
        <v>1169</v>
      </c>
      <c r="U269" s="384">
        <f aca="true" t="shared" si="17" ref="U269:U276">+S269+T269</f>
        <v>1450</v>
      </c>
      <c r="V269" s="252"/>
      <c r="W269" s="252"/>
      <c r="X269" s="252"/>
      <c r="Y269" s="252"/>
      <c r="Z269" s="252"/>
      <c r="AA269" s="252"/>
      <c r="AB269" s="252"/>
      <c r="AC269" s="252"/>
      <c r="AD269" s="252"/>
      <c r="AE269" s="252"/>
      <c r="AF269" s="252"/>
      <c r="AG269" s="252"/>
    </row>
    <row r="270" spans="1:33" s="251" customFormat="1" ht="19.5" customHeight="1">
      <c r="A270" s="355" t="s">
        <v>289</v>
      </c>
      <c r="B270" s="361">
        <v>467</v>
      </c>
      <c r="C270" s="358">
        <v>1091</v>
      </c>
      <c r="D270" s="365">
        <f t="shared" si="15"/>
        <v>1558</v>
      </c>
      <c r="E270" s="370">
        <v>201</v>
      </c>
      <c r="F270" s="368">
        <v>38</v>
      </c>
      <c r="G270" s="368">
        <v>0</v>
      </c>
      <c r="H270" s="368">
        <v>5</v>
      </c>
      <c r="I270" s="368">
        <v>0</v>
      </c>
      <c r="J270" s="368">
        <v>0</v>
      </c>
      <c r="K270" s="368">
        <v>0</v>
      </c>
      <c r="L270" s="368">
        <v>0</v>
      </c>
      <c r="M270" s="368">
        <f>SUM(E270:L270)</f>
        <v>244</v>
      </c>
      <c r="N270" s="368">
        <v>43</v>
      </c>
      <c r="O270" s="373">
        <f>SUM(M270:N270)</f>
        <v>287</v>
      </c>
      <c r="P270" s="377">
        <v>31</v>
      </c>
      <c r="Q270" s="376">
        <v>0</v>
      </c>
      <c r="R270" s="380">
        <f>SUM(P270:Q270)</f>
        <v>31</v>
      </c>
      <c r="S270" s="383">
        <f t="shared" si="16"/>
        <v>192</v>
      </c>
      <c r="T270" s="382">
        <f t="shared" si="16"/>
        <v>1048</v>
      </c>
      <c r="U270" s="384">
        <f t="shared" si="17"/>
        <v>1240</v>
      </c>
      <c r="V270" s="252"/>
      <c r="W270" s="252"/>
      <c r="X270" s="252"/>
      <c r="Y270" s="252"/>
      <c r="Z270" s="252"/>
      <c r="AA270" s="252"/>
      <c r="AB270" s="252"/>
      <c r="AC270" s="252"/>
      <c r="AD270" s="252"/>
      <c r="AE270" s="252"/>
      <c r="AF270" s="252"/>
      <c r="AG270" s="252"/>
    </row>
    <row r="271" spans="1:33" s="251" customFormat="1" ht="19.5" customHeight="1">
      <c r="A271" s="355" t="s">
        <v>290</v>
      </c>
      <c r="B271" s="361">
        <v>393</v>
      </c>
      <c r="C271" s="358">
        <v>1190</v>
      </c>
      <c r="D271" s="365">
        <f t="shared" si="15"/>
        <v>1583</v>
      </c>
      <c r="E271" s="370">
        <v>210</v>
      </c>
      <c r="F271" s="368">
        <v>48</v>
      </c>
      <c r="G271" s="368">
        <v>0</v>
      </c>
      <c r="H271" s="368">
        <v>5</v>
      </c>
      <c r="I271" s="368">
        <v>1</v>
      </c>
      <c r="J271" s="368">
        <v>2</v>
      </c>
      <c r="K271" s="368">
        <v>0</v>
      </c>
      <c r="L271" s="368">
        <v>0</v>
      </c>
      <c r="M271" s="368">
        <f aca="true" t="shared" si="18" ref="M271:M276">SUM(E271:L271)</f>
        <v>266</v>
      </c>
      <c r="N271" s="368">
        <v>74</v>
      </c>
      <c r="O271" s="373">
        <f aca="true" t="shared" si="19" ref="O271:O276">SUM(M271:N271)</f>
        <v>340</v>
      </c>
      <c r="P271" s="377">
        <v>50</v>
      </c>
      <c r="Q271" s="376">
        <v>2</v>
      </c>
      <c r="R271" s="380">
        <f aca="true" t="shared" si="20" ref="R271:R276">SUM(P271:Q271)</f>
        <v>52</v>
      </c>
      <c r="S271" s="383">
        <f t="shared" si="16"/>
        <v>77</v>
      </c>
      <c r="T271" s="382">
        <f t="shared" si="16"/>
        <v>1114</v>
      </c>
      <c r="U271" s="384">
        <f t="shared" si="17"/>
        <v>1191</v>
      </c>
      <c r="V271" s="252"/>
      <c r="W271" s="252"/>
      <c r="X271" s="252"/>
      <c r="Y271" s="252"/>
      <c r="Z271" s="252"/>
      <c r="AA271" s="252"/>
      <c r="AB271" s="252"/>
      <c r="AC271" s="252"/>
      <c r="AD271" s="252"/>
      <c r="AE271" s="252"/>
      <c r="AF271" s="252"/>
      <c r="AG271" s="252"/>
    </row>
    <row r="272" spans="1:33" s="251" customFormat="1" ht="19.5" customHeight="1">
      <c r="A272" s="355" t="s">
        <v>291</v>
      </c>
      <c r="B272" s="361">
        <v>598</v>
      </c>
      <c r="C272" s="358">
        <v>1234</v>
      </c>
      <c r="D272" s="365">
        <f t="shared" si="15"/>
        <v>1832</v>
      </c>
      <c r="E272" s="370">
        <v>265</v>
      </c>
      <c r="F272" s="368">
        <v>44</v>
      </c>
      <c r="G272" s="368">
        <v>0</v>
      </c>
      <c r="H272" s="368">
        <v>0</v>
      </c>
      <c r="I272" s="368">
        <v>0</v>
      </c>
      <c r="J272" s="368">
        <v>9</v>
      </c>
      <c r="K272" s="368">
        <v>1</v>
      </c>
      <c r="L272" s="368">
        <v>1</v>
      </c>
      <c r="M272" s="368">
        <f>SUM(E272:L272)</f>
        <v>320</v>
      </c>
      <c r="N272" s="368">
        <v>30</v>
      </c>
      <c r="O272" s="373">
        <f>SUM(M272:N272)</f>
        <v>350</v>
      </c>
      <c r="P272" s="377">
        <v>113</v>
      </c>
      <c r="Q272" s="376">
        <v>228</v>
      </c>
      <c r="R272" s="380">
        <f>SUM(P272:Q272)</f>
        <v>341</v>
      </c>
      <c r="S272" s="383">
        <f t="shared" si="16"/>
        <v>165</v>
      </c>
      <c r="T272" s="382">
        <f t="shared" si="16"/>
        <v>976</v>
      </c>
      <c r="U272" s="384">
        <f t="shared" si="17"/>
        <v>1141</v>
      </c>
      <c r="V272" s="252"/>
      <c r="W272" s="252"/>
      <c r="X272" s="252"/>
      <c r="Y272" s="252"/>
      <c r="Z272" s="252"/>
      <c r="AA272" s="252"/>
      <c r="AB272" s="252"/>
      <c r="AC272" s="252"/>
      <c r="AD272" s="252"/>
      <c r="AE272" s="252"/>
      <c r="AF272" s="252"/>
      <c r="AG272" s="252"/>
    </row>
    <row r="273" spans="1:33" s="251" customFormat="1" ht="19.5" customHeight="1">
      <c r="A273" s="355" t="s">
        <v>287</v>
      </c>
      <c r="B273" s="361">
        <v>836</v>
      </c>
      <c r="C273" s="358">
        <v>243</v>
      </c>
      <c r="D273" s="365">
        <f t="shared" si="15"/>
        <v>1079</v>
      </c>
      <c r="E273" s="370">
        <v>184</v>
      </c>
      <c r="F273" s="368">
        <v>68</v>
      </c>
      <c r="G273" s="368">
        <v>0</v>
      </c>
      <c r="H273" s="368">
        <v>1</v>
      </c>
      <c r="I273" s="368">
        <v>0</v>
      </c>
      <c r="J273" s="368">
        <v>0</v>
      </c>
      <c r="K273" s="368">
        <v>0</v>
      </c>
      <c r="L273" s="368">
        <v>0</v>
      </c>
      <c r="M273" s="368">
        <f t="shared" si="18"/>
        <v>253</v>
      </c>
      <c r="N273" s="368">
        <v>20</v>
      </c>
      <c r="O273" s="373">
        <f t="shared" si="19"/>
        <v>273</v>
      </c>
      <c r="P273" s="377">
        <v>8</v>
      </c>
      <c r="Q273" s="376">
        <v>4</v>
      </c>
      <c r="R273" s="380">
        <f t="shared" si="20"/>
        <v>12</v>
      </c>
      <c r="S273" s="383">
        <f t="shared" si="16"/>
        <v>575</v>
      </c>
      <c r="T273" s="382">
        <f t="shared" si="16"/>
        <v>219</v>
      </c>
      <c r="U273" s="384">
        <f t="shared" si="17"/>
        <v>794</v>
      </c>
      <c r="V273" s="252"/>
      <c r="W273" s="252"/>
      <c r="X273" s="252"/>
      <c r="Y273" s="252"/>
      <c r="Z273" s="252"/>
      <c r="AA273" s="252"/>
      <c r="AB273" s="252"/>
      <c r="AC273" s="252"/>
      <c r="AD273" s="252"/>
      <c r="AE273" s="252"/>
      <c r="AF273" s="252"/>
      <c r="AG273" s="252"/>
    </row>
    <row r="274" spans="1:33" s="251" customFormat="1" ht="19.5" customHeight="1">
      <c r="A274" s="355" t="s">
        <v>293</v>
      </c>
      <c r="B274" s="361">
        <v>672</v>
      </c>
      <c r="C274" s="358">
        <v>2233</v>
      </c>
      <c r="D274" s="365">
        <f t="shared" si="15"/>
        <v>2905</v>
      </c>
      <c r="E274" s="370">
        <v>123</v>
      </c>
      <c r="F274" s="368">
        <v>79</v>
      </c>
      <c r="G274" s="368">
        <v>0</v>
      </c>
      <c r="H274" s="368">
        <v>0</v>
      </c>
      <c r="I274" s="368">
        <v>0</v>
      </c>
      <c r="J274" s="368">
        <v>0</v>
      </c>
      <c r="K274" s="368">
        <v>0</v>
      </c>
      <c r="L274" s="368">
        <v>0</v>
      </c>
      <c r="M274" s="368">
        <f t="shared" si="18"/>
        <v>202</v>
      </c>
      <c r="N274" s="368">
        <v>17</v>
      </c>
      <c r="O274" s="373">
        <f t="shared" si="19"/>
        <v>219</v>
      </c>
      <c r="P274" s="377">
        <v>2</v>
      </c>
      <c r="Q274" s="376">
        <v>1</v>
      </c>
      <c r="R274" s="380">
        <f t="shared" si="20"/>
        <v>3</v>
      </c>
      <c r="S274" s="383">
        <f t="shared" si="16"/>
        <v>468</v>
      </c>
      <c r="T274" s="382">
        <f t="shared" si="16"/>
        <v>2215</v>
      </c>
      <c r="U274" s="384">
        <f t="shared" si="17"/>
        <v>2683</v>
      </c>
      <c r="V274" s="252"/>
      <c r="W274" s="252"/>
      <c r="X274" s="252"/>
      <c r="Y274" s="252"/>
      <c r="Z274" s="252"/>
      <c r="AA274" s="252"/>
      <c r="AB274" s="252"/>
      <c r="AC274" s="252"/>
      <c r="AD274" s="252"/>
      <c r="AE274" s="252"/>
      <c r="AF274" s="252"/>
      <c r="AG274" s="252"/>
    </row>
    <row r="275" spans="1:33" s="251" customFormat="1" ht="19.5" customHeight="1">
      <c r="A275" s="355" t="s">
        <v>294</v>
      </c>
      <c r="B275" s="361">
        <v>194</v>
      </c>
      <c r="C275" s="358">
        <v>865</v>
      </c>
      <c r="D275" s="365">
        <f t="shared" si="15"/>
        <v>1059</v>
      </c>
      <c r="E275" s="370">
        <v>31</v>
      </c>
      <c r="F275" s="368">
        <v>26</v>
      </c>
      <c r="G275" s="368">
        <v>0</v>
      </c>
      <c r="H275" s="368">
        <v>0</v>
      </c>
      <c r="I275" s="368">
        <v>0</v>
      </c>
      <c r="J275" s="368">
        <v>0</v>
      </c>
      <c r="K275" s="368">
        <v>0</v>
      </c>
      <c r="L275" s="368">
        <v>0</v>
      </c>
      <c r="M275" s="368">
        <f t="shared" si="18"/>
        <v>57</v>
      </c>
      <c r="N275" s="368">
        <v>247</v>
      </c>
      <c r="O275" s="373">
        <f t="shared" si="19"/>
        <v>304</v>
      </c>
      <c r="P275" s="377">
        <v>0</v>
      </c>
      <c r="Q275" s="376">
        <v>1</v>
      </c>
      <c r="R275" s="380">
        <f t="shared" si="20"/>
        <v>1</v>
      </c>
      <c r="S275" s="383">
        <f t="shared" si="16"/>
        <v>137</v>
      </c>
      <c r="T275" s="382">
        <f t="shared" si="16"/>
        <v>617</v>
      </c>
      <c r="U275" s="384">
        <f t="shared" si="17"/>
        <v>754</v>
      </c>
      <c r="V275" s="252"/>
      <c r="W275" s="252"/>
      <c r="X275" s="252"/>
      <c r="Y275" s="252"/>
      <c r="Z275" s="252"/>
      <c r="AA275" s="252"/>
      <c r="AB275" s="252"/>
      <c r="AC275" s="252"/>
      <c r="AD275" s="252"/>
      <c r="AE275" s="252"/>
      <c r="AF275" s="252"/>
      <c r="AG275" s="252"/>
    </row>
    <row r="276" spans="1:33" s="251" customFormat="1" ht="19.5" customHeight="1" thickBot="1">
      <c r="A276" s="356" t="s">
        <v>292</v>
      </c>
      <c r="B276" s="362">
        <v>146</v>
      </c>
      <c r="C276" s="363">
        <v>1347</v>
      </c>
      <c r="D276" s="366">
        <f t="shared" si="15"/>
        <v>1493</v>
      </c>
      <c r="E276" s="371">
        <v>70</v>
      </c>
      <c r="F276" s="349">
        <v>32</v>
      </c>
      <c r="G276" s="349">
        <v>0</v>
      </c>
      <c r="H276" s="349">
        <v>0</v>
      </c>
      <c r="I276" s="349">
        <v>0</v>
      </c>
      <c r="J276" s="349">
        <v>0</v>
      </c>
      <c r="K276" s="349">
        <v>0</v>
      </c>
      <c r="L276" s="349">
        <v>0</v>
      </c>
      <c r="M276" s="349">
        <f t="shared" si="18"/>
        <v>102</v>
      </c>
      <c r="N276" s="349">
        <v>29</v>
      </c>
      <c r="O276" s="374">
        <f t="shared" si="19"/>
        <v>131</v>
      </c>
      <c r="P276" s="378">
        <v>10</v>
      </c>
      <c r="Q276" s="379">
        <v>0</v>
      </c>
      <c r="R276" s="381">
        <f t="shared" si="20"/>
        <v>10</v>
      </c>
      <c r="S276" s="385">
        <f t="shared" si="16"/>
        <v>34</v>
      </c>
      <c r="T276" s="386">
        <f t="shared" si="16"/>
        <v>1318</v>
      </c>
      <c r="U276" s="387">
        <f t="shared" si="17"/>
        <v>1352</v>
      </c>
      <c r="V276" s="252"/>
      <c r="W276" s="252"/>
      <c r="X276" s="252"/>
      <c r="Y276" s="252"/>
      <c r="Z276" s="252"/>
      <c r="AA276" s="252"/>
      <c r="AB276" s="252"/>
      <c r="AC276" s="252"/>
      <c r="AD276" s="252"/>
      <c r="AE276" s="252"/>
      <c r="AF276" s="252"/>
      <c r="AG276" s="252"/>
    </row>
    <row r="277" spans="1:33" s="43" customFormat="1" ht="12.75" customHeight="1">
      <c r="A277" s="543" t="s">
        <v>325</v>
      </c>
      <c r="B277" s="543"/>
      <c r="C277" s="543"/>
      <c r="D277" s="543"/>
      <c r="E277" s="543"/>
      <c r="F277" s="543"/>
      <c r="G277" s="543"/>
      <c r="H277" s="543"/>
      <c r="I277" s="543"/>
      <c r="J277" s="543"/>
      <c r="K277" s="543"/>
      <c r="L277" s="543"/>
      <c r="M277" s="543"/>
      <c r="N277" s="543"/>
      <c r="O277" s="543"/>
      <c r="P277" s="543"/>
      <c r="Q277" s="543"/>
      <c r="R277" s="543"/>
      <c r="S277" s="543"/>
      <c r="T277" s="543"/>
      <c r="U277" s="543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</row>
    <row r="278" spans="1:33" s="43" customFormat="1" ht="10.5" customHeight="1">
      <c r="A278" s="587"/>
      <c r="B278" s="587"/>
      <c r="C278" s="587"/>
      <c r="D278" s="587"/>
      <c r="E278" s="587"/>
      <c r="F278" s="587"/>
      <c r="G278" s="587"/>
      <c r="H278" s="587"/>
      <c r="I278" s="587"/>
      <c r="J278" s="587"/>
      <c r="K278" s="587"/>
      <c r="L278" s="587"/>
      <c r="M278" s="587"/>
      <c r="N278" s="587"/>
      <c r="O278" s="587"/>
      <c r="P278" s="587"/>
      <c r="Q278" s="587"/>
      <c r="R278" s="587"/>
      <c r="S278" s="587"/>
      <c r="T278" s="587"/>
      <c r="U278" s="587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</row>
    <row r="279" spans="1:33" s="43" customFormat="1" ht="10.5" customHeight="1">
      <c r="A279" s="249"/>
      <c r="B279" s="250"/>
      <c r="C279" s="250"/>
      <c r="D279" s="250"/>
      <c r="E279" s="250"/>
      <c r="F279" s="250"/>
      <c r="G279" s="250"/>
      <c r="H279" s="250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</row>
    <row r="280" spans="1:33" s="43" customFormat="1" ht="10.5" customHeight="1">
      <c r="A280" s="249"/>
      <c r="B280" s="250"/>
      <c r="C280" s="250"/>
      <c r="D280" s="250"/>
      <c r="E280" s="250"/>
      <c r="F280" s="250"/>
      <c r="G280" s="250"/>
      <c r="H280" s="250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</row>
    <row r="281" spans="1:33" s="43" customFormat="1" ht="10.5" customHeight="1">
      <c r="A281" s="249"/>
      <c r="B281" s="250"/>
      <c r="C281" s="250"/>
      <c r="D281" s="250"/>
      <c r="E281" s="250"/>
      <c r="F281" s="250"/>
      <c r="G281" s="250"/>
      <c r="H281" s="250"/>
      <c r="I281" s="250"/>
      <c r="J281" s="250"/>
      <c r="K281" s="250"/>
      <c r="L281" s="250"/>
      <c r="M281" s="250"/>
      <c r="N281" s="250"/>
      <c r="O281" s="250"/>
      <c r="P281" s="250"/>
      <c r="Q281" s="250"/>
      <c r="R281" s="250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</row>
    <row r="282" spans="1:33" s="43" customFormat="1" ht="10.5" customHeight="1">
      <c r="A282" s="249"/>
      <c r="B282" s="250"/>
      <c r="C282" s="250"/>
      <c r="D282" s="250"/>
      <c r="E282" s="250"/>
      <c r="F282" s="250"/>
      <c r="G282" s="250"/>
      <c r="H282" s="250"/>
      <c r="I282" s="250"/>
      <c r="J282" s="250"/>
      <c r="K282" s="250"/>
      <c r="L282" s="250"/>
      <c r="M282" s="250"/>
      <c r="N282" s="250"/>
      <c r="O282" s="250"/>
      <c r="P282" s="250"/>
      <c r="Q282" s="250"/>
      <c r="R282" s="250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</row>
    <row r="283" spans="1:33" s="43" customFormat="1" ht="10.5" customHeight="1">
      <c r="A283" s="249"/>
      <c r="B283" s="250"/>
      <c r="C283" s="250"/>
      <c r="D283" s="250"/>
      <c r="E283" s="250"/>
      <c r="F283" s="250"/>
      <c r="G283" s="250"/>
      <c r="H283" s="250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</row>
    <row r="284" spans="1:33" s="43" customFormat="1" ht="10.5" customHeight="1">
      <c r="A284" s="249"/>
      <c r="B284" s="250"/>
      <c r="C284" s="250"/>
      <c r="D284" s="250"/>
      <c r="E284" s="250"/>
      <c r="F284" s="250"/>
      <c r="G284" s="250"/>
      <c r="H284" s="250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</row>
    <row r="285" spans="1:33" s="43" customFormat="1" ht="10.5" customHeight="1">
      <c r="A285" s="249"/>
      <c r="B285" s="250"/>
      <c r="C285" s="250"/>
      <c r="D285" s="250"/>
      <c r="E285" s="250"/>
      <c r="F285" s="250"/>
      <c r="G285" s="250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</row>
    <row r="286" spans="1:33" s="43" customFormat="1" ht="10.5" customHeight="1">
      <c r="A286" s="249"/>
      <c r="B286" s="250"/>
      <c r="C286" s="250"/>
      <c r="D286" s="250"/>
      <c r="E286" s="250"/>
      <c r="F286" s="250"/>
      <c r="G286" s="250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</row>
    <row r="287" spans="1:33" s="43" customFormat="1" ht="10.5" customHeight="1">
      <c r="A287" s="249"/>
      <c r="B287" s="250"/>
      <c r="C287" s="250"/>
      <c r="D287" s="250"/>
      <c r="E287" s="250"/>
      <c r="F287" s="250"/>
      <c r="G287" s="250"/>
      <c r="H287" s="250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</row>
    <row r="288" spans="1:33" s="43" customFormat="1" ht="10.5" customHeight="1">
      <c r="A288" s="249"/>
      <c r="B288" s="250"/>
      <c r="C288" s="250"/>
      <c r="D288" s="250"/>
      <c r="E288" s="250"/>
      <c r="F288" s="250"/>
      <c r="G288" s="250"/>
      <c r="H288" s="250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</row>
    <row r="289" spans="1:33" s="43" customFormat="1" ht="10.5" customHeight="1">
      <c r="A289" s="249"/>
      <c r="B289" s="250"/>
      <c r="C289" s="250"/>
      <c r="D289" s="250"/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</row>
    <row r="290" spans="1:33" s="43" customFormat="1" ht="10.5" customHeight="1">
      <c r="A290" s="249"/>
      <c r="B290" s="250"/>
      <c r="C290" s="250"/>
      <c r="D290" s="250"/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</row>
    <row r="291" spans="1:33" s="43" customFormat="1" ht="10.5" customHeight="1">
      <c r="A291" s="249"/>
      <c r="B291" s="250"/>
      <c r="C291" s="250"/>
      <c r="D291" s="250"/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</row>
    <row r="292" spans="1:33" s="43" customFormat="1" ht="10.5" customHeight="1">
      <c r="A292" s="249"/>
      <c r="B292" s="250"/>
      <c r="C292" s="250"/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</row>
    <row r="293" spans="1:33" s="43" customFormat="1" ht="10.5" customHeight="1">
      <c r="A293" s="249"/>
      <c r="B293" s="250"/>
      <c r="C293" s="250"/>
      <c r="D293" s="250"/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</row>
    <row r="294" spans="1:33" s="43" customFormat="1" ht="10.5" customHeight="1">
      <c r="A294" s="249"/>
      <c r="B294" s="250"/>
      <c r="C294" s="250"/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</row>
    <row r="295" spans="1:33" s="43" customFormat="1" ht="10.5" customHeight="1">
      <c r="A295" s="249"/>
      <c r="B295" s="250"/>
      <c r="C295" s="250"/>
      <c r="D295" s="250"/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</row>
    <row r="296" spans="1:33" s="43" customFormat="1" ht="10.5" customHeight="1">
      <c r="A296" s="249"/>
      <c r="B296" s="250"/>
      <c r="C296" s="250"/>
      <c r="D296" s="250"/>
      <c r="E296" s="250"/>
      <c r="F296" s="250"/>
      <c r="G296" s="250"/>
      <c r="H296" s="250"/>
      <c r="I296" s="250"/>
      <c r="J296" s="250"/>
      <c r="K296" s="250"/>
      <c r="L296" s="250"/>
      <c r="M296" s="250"/>
      <c r="N296" s="250"/>
      <c r="O296" s="250"/>
      <c r="P296" s="250"/>
      <c r="Q296" s="250"/>
      <c r="R296" s="250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</row>
    <row r="297" spans="1:33" s="43" customFormat="1" ht="10.5" customHeight="1">
      <c r="A297" s="249"/>
      <c r="B297" s="250"/>
      <c r="C297" s="250"/>
      <c r="D297" s="250"/>
      <c r="E297" s="250"/>
      <c r="F297" s="250"/>
      <c r="G297" s="250"/>
      <c r="H297" s="250"/>
      <c r="I297" s="250"/>
      <c r="J297" s="250"/>
      <c r="K297" s="250"/>
      <c r="L297" s="250"/>
      <c r="M297" s="250"/>
      <c r="N297" s="250"/>
      <c r="O297" s="250"/>
      <c r="P297" s="250"/>
      <c r="Q297" s="250"/>
      <c r="R297" s="250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</row>
    <row r="298" spans="1:33" s="43" customFormat="1" ht="10.5" customHeight="1">
      <c r="A298" s="249"/>
      <c r="B298" s="250"/>
      <c r="C298" s="250"/>
      <c r="D298" s="250"/>
      <c r="E298" s="250"/>
      <c r="F298" s="250"/>
      <c r="G298" s="250"/>
      <c r="H298" s="250"/>
      <c r="I298" s="250"/>
      <c r="J298" s="250"/>
      <c r="K298" s="250"/>
      <c r="L298" s="250"/>
      <c r="M298" s="250"/>
      <c r="N298" s="250"/>
      <c r="O298" s="250"/>
      <c r="P298" s="250"/>
      <c r="Q298" s="250"/>
      <c r="R298" s="250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</row>
    <row r="299" spans="1:33" s="43" customFormat="1" ht="10.5" customHeight="1">
      <c r="A299" s="249"/>
      <c r="B299" s="250"/>
      <c r="C299" s="250"/>
      <c r="D299" s="250"/>
      <c r="E299" s="250"/>
      <c r="F299" s="250"/>
      <c r="G299" s="250"/>
      <c r="H299" s="250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</row>
    <row r="300" spans="1:33" s="43" customFormat="1" ht="10.5" customHeight="1">
      <c r="A300" s="249"/>
      <c r="B300" s="250"/>
      <c r="C300" s="250"/>
      <c r="D300" s="250"/>
      <c r="E300" s="250"/>
      <c r="F300" s="250"/>
      <c r="G300" s="250"/>
      <c r="H300" s="250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</row>
    <row r="301" spans="1:33" s="43" customFormat="1" ht="10.5" customHeight="1">
      <c r="A301" s="249"/>
      <c r="B301" s="250"/>
      <c r="C301" s="250"/>
      <c r="D301" s="250"/>
      <c r="E301" s="250"/>
      <c r="F301" s="250"/>
      <c r="G301" s="250"/>
      <c r="H301" s="250"/>
      <c r="I301" s="250"/>
      <c r="J301" s="250"/>
      <c r="K301" s="250"/>
      <c r="L301" s="250"/>
      <c r="M301" s="250"/>
      <c r="N301" s="250"/>
      <c r="O301" s="250"/>
      <c r="P301" s="250"/>
      <c r="Q301" s="250"/>
      <c r="R301" s="250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</row>
    <row r="302" spans="1:33" s="43" customFormat="1" ht="10.5" customHeight="1">
      <c r="A302" s="249"/>
      <c r="B302" s="250"/>
      <c r="C302" s="250"/>
      <c r="D302" s="250"/>
      <c r="E302" s="250"/>
      <c r="F302" s="250"/>
      <c r="G302" s="250"/>
      <c r="H302" s="250"/>
      <c r="I302" s="250"/>
      <c r="J302" s="250"/>
      <c r="K302" s="250"/>
      <c r="L302" s="250"/>
      <c r="M302" s="250"/>
      <c r="N302" s="250"/>
      <c r="O302" s="250"/>
      <c r="P302" s="250"/>
      <c r="Q302" s="250"/>
      <c r="R302" s="250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</row>
    <row r="303" spans="1:33" s="43" customFormat="1" ht="10.5" customHeight="1">
      <c r="A303" s="249"/>
      <c r="B303" s="250"/>
      <c r="C303" s="250"/>
      <c r="D303" s="250"/>
      <c r="E303" s="250"/>
      <c r="F303" s="250"/>
      <c r="G303" s="250"/>
      <c r="H303" s="250"/>
      <c r="I303" s="250"/>
      <c r="J303" s="250"/>
      <c r="K303" s="250"/>
      <c r="L303" s="250"/>
      <c r="M303" s="250"/>
      <c r="N303" s="250"/>
      <c r="O303" s="250"/>
      <c r="P303" s="250"/>
      <c r="Q303" s="250"/>
      <c r="R303" s="250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</row>
    <row r="304" spans="1:33" s="43" customFormat="1" ht="10.5" customHeight="1">
      <c r="A304" s="249"/>
      <c r="B304" s="250"/>
      <c r="C304" s="250"/>
      <c r="D304" s="250"/>
      <c r="E304" s="250"/>
      <c r="F304" s="250"/>
      <c r="G304" s="250"/>
      <c r="H304" s="250"/>
      <c r="I304" s="250"/>
      <c r="J304" s="250"/>
      <c r="K304" s="250"/>
      <c r="L304" s="250"/>
      <c r="M304" s="250"/>
      <c r="N304" s="250"/>
      <c r="O304" s="250"/>
      <c r="P304" s="250"/>
      <c r="Q304" s="250"/>
      <c r="R304" s="250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</row>
    <row r="305" spans="1:33" s="43" customFormat="1" ht="10.5" customHeight="1">
      <c r="A305" s="249"/>
      <c r="B305" s="250"/>
      <c r="C305" s="250"/>
      <c r="D305" s="250"/>
      <c r="E305" s="250"/>
      <c r="F305" s="250"/>
      <c r="G305" s="250"/>
      <c r="H305" s="250"/>
      <c r="I305" s="250"/>
      <c r="J305" s="250"/>
      <c r="K305" s="250"/>
      <c r="L305" s="250"/>
      <c r="M305" s="250"/>
      <c r="N305" s="250"/>
      <c r="O305" s="250"/>
      <c r="P305" s="250"/>
      <c r="Q305" s="250"/>
      <c r="R305" s="250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</row>
    <row r="306" spans="1:33" s="43" customFormat="1" ht="10.5" customHeight="1">
      <c r="A306" s="249"/>
      <c r="B306" s="250"/>
      <c r="C306" s="250"/>
      <c r="D306" s="250"/>
      <c r="E306" s="250"/>
      <c r="F306" s="250"/>
      <c r="G306" s="250"/>
      <c r="H306" s="250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</row>
    <row r="307" spans="1:33" s="43" customFormat="1" ht="10.5" customHeight="1">
      <c r="A307" s="249"/>
      <c r="B307" s="250"/>
      <c r="C307" s="250"/>
      <c r="D307" s="250"/>
      <c r="E307" s="250"/>
      <c r="F307" s="250"/>
      <c r="G307" s="250"/>
      <c r="H307" s="250"/>
      <c r="I307" s="250"/>
      <c r="J307" s="250"/>
      <c r="K307" s="250"/>
      <c r="L307" s="250"/>
      <c r="M307" s="250"/>
      <c r="N307" s="250"/>
      <c r="O307" s="250"/>
      <c r="P307" s="250"/>
      <c r="Q307" s="250"/>
      <c r="R307" s="250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</row>
    <row r="308" spans="1:33" s="43" customFormat="1" ht="10.5" customHeight="1">
      <c r="A308" s="249"/>
      <c r="B308" s="250"/>
      <c r="C308" s="250"/>
      <c r="D308" s="250"/>
      <c r="E308" s="250"/>
      <c r="F308" s="250"/>
      <c r="G308" s="250"/>
      <c r="H308" s="250"/>
      <c r="I308" s="250"/>
      <c r="J308" s="250"/>
      <c r="K308" s="250"/>
      <c r="L308" s="250"/>
      <c r="M308" s="250"/>
      <c r="N308" s="250"/>
      <c r="O308" s="250"/>
      <c r="P308" s="250"/>
      <c r="Q308" s="250"/>
      <c r="R308" s="250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</row>
    <row r="309" spans="1:33" s="43" customFormat="1" ht="10.5" customHeight="1">
      <c r="A309" s="249"/>
      <c r="B309" s="250"/>
      <c r="C309" s="250"/>
      <c r="D309" s="250"/>
      <c r="E309" s="250"/>
      <c r="F309" s="250"/>
      <c r="G309" s="250"/>
      <c r="H309" s="250"/>
      <c r="I309" s="250"/>
      <c r="J309" s="250"/>
      <c r="K309" s="250"/>
      <c r="L309" s="250"/>
      <c r="M309" s="250"/>
      <c r="N309" s="250"/>
      <c r="O309" s="250"/>
      <c r="P309" s="250"/>
      <c r="Q309" s="250"/>
      <c r="R309" s="250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</row>
    <row r="310" spans="1:33" s="43" customFormat="1" ht="10.5" customHeight="1">
      <c r="A310" s="249"/>
      <c r="B310" s="250"/>
      <c r="C310" s="250"/>
      <c r="D310" s="250"/>
      <c r="E310" s="250"/>
      <c r="F310" s="250"/>
      <c r="G310" s="250"/>
      <c r="H310" s="250"/>
      <c r="I310" s="250"/>
      <c r="J310" s="250"/>
      <c r="K310" s="250"/>
      <c r="L310" s="250"/>
      <c r="M310" s="250"/>
      <c r="N310" s="250"/>
      <c r="O310" s="250"/>
      <c r="P310" s="250"/>
      <c r="Q310" s="250"/>
      <c r="R310" s="250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</row>
    <row r="311" spans="1:33" s="43" customFormat="1" ht="10.5" customHeight="1">
      <c r="A311" s="249"/>
      <c r="B311" s="250"/>
      <c r="C311" s="250"/>
      <c r="D311" s="250"/>
      <c r="E311" s="250"/>
      <c r="F311" s="250"/>
      <c r="G311" s="250"/>
      <c r="H311" s="250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</row>
    <row r="312" spans="1:21" s="254" customFormat="1" ht="21.75" customHeight="1" hidden="1">
      <c r="A312" s="544" t="s">
        <v>152</v>
      </c>
      <c r="B312" s="545"/>
      <c r="C312" s="545"/>
      <c r="D312" s="545"/>
      <c r="E312" s="545"/>
      <c r="F312" s="545"/>
      <c r="G312" s="545"/>
      <c r="H312" s="545"/>
      <c r="I312" s="545"/>
      <c r="J312" s="545"/>
      <c r="K312" s="545"/>
      <c r="L312" s="545"/>
      <c r="M312" s="545"/>
      <c r="N312" s="545"/>
      <c r="O312" s="545"/>
      <c r="P312" s="545"/>
      <c r="Q312" s="545"/>
      <c r="R312" s="545"/>
      <c r="S312" s="545"/>
      <c r="T312" s="545"/>
      <c r="U312" s="546"/>
    </row>
    <row r="313" spans="1:21" s="254" customFormat="1" ht="24" customHeight="1">
      <c r="A313" s="590" t="s">
        <v>151</v>
      </c>
      <c r="B313" s="591"/>
      <c r="C313" s="591"/>
      <c r="D313" s="591"/>
      <c r="E313" s="591"/>
      <c r="F313" s="591"/>
      <c r="G313" s="591"/>
      <c r="H313" s="591"/>
      <c r="I313" s="591"/>
      <c r="J313" s="591"/>
      <c r="K313" s="591"/>
      <c r="L313" s="591"/>
      <c r="M313" s="591"/>
      <c r="N313" s="591"/>
      <c r="O313" s="591"/>
      <c r="P313" s="591"/>
      <c r="Q313" s="591"/>
      <c r="R313" s="591"/>
      <c r="S313" s="591"/>
      <c r="T313" s="591"/>
      <c r="U313" s="592"/>
    </row>
    <row r="314" spans="1:18" s="254" customFormat="1" ht="5.25" customHeight="1">
      <c r="A314" s="256"/>
      <c r="B314" s="256"/>
      <c r="C314" s="256"/>
      <c r="D314" s="256"/>
      <c r="E314" s="256"/>
      <c r="F314" s="256"/>
      <c r="G314" s="256"/>
      <c r="H314" s="256"/>
      <c r="I314" s="256"/>
      <c r="J314" s="256"/>
      <c r="K314" s="256"/>
      <c r="L314" s="256"/>
      <c r="M314" s="256"/>
      <c r="N314" s="256"/>
      <c r="O314" s="256"/>
      <c r="P314" s="256"/>
      <c r="Q314" s="256"/>
      <c r="R314" s="256"/>
    </row>
    <row r="315" spans="1:21" s="255" customFormat="1" ht="40.5" customHeight="1">
      <c r="A315" s="534" t="s">
        <v>328</v>
      </c>
      <c r="B315" s="535"/>
      <c r="C315" s="535"/>
      <c r="D315" s="535"/>
      <c r="E315" s="535"/>
      <c r="F315" s="535"/>
      <c r="G315" s="535"/>
      <c r="H315" s="535"/>
      <c r="I315" s="535"/>
      <c r="J315" s="535"/>
      <c r="K315" s="535"/>
      <c r="L315" s="535"/>
      <c r="M315" s="535"/>
      <c r="N315" s="535"/>
      <c r="O315" s="535"/>
      <c r="P315" s="535"/>
      <c r="Q315" s="535"/>
      <c r="R315" s="535"/>
      <c r="S315" s="535"/>
      <c r="T315" s="535"/>
      <c r="U315" s="536"/>
    </row>
    <row r="316" spans="1:19" ht="11.25" customHeight="1" thickBo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43"/>
    </row>
    <row r="317" spans="1:21" ht="27.75" customHeight="1">
      <c r="A317" s="531" t="s">
        <v>164</v>
      </c>
      <c r="B317" s="571" t="s">
        <v>49</v>
      </c>
      <c r="C317" s="572"/>
      <c r="D317" s="547" t="s">
        <v>175</v>
      </c>
      <c r="E317" s="549" t="s">
        <v>185</v>
      </c>
      <c r="F317" s="551" t="s">
        <v>177</v>
      </c>
      <c r="G317" s="551" t="s">
        <v>178</v>
      </c>
      <c r="H317" s="551" t="s">
        <v>179</v>
      </c>
      <c r="I317" s="551" t="s">
        <v>186</v>
      </c>
      <c r="J317" s="551" t="s">
        <v>162</v>
      </c>
      <c r="K317" s="551"/>
      <c r="L317" s="551"/>
      <c r="M317" s="551" t="s">
        <v>184</v>
      </c>
      <c r="N317" s="551"/>
      <c r="O317" s="565" t="s">
        <v>155</v>
      </c>
      <c r="P317" s="563" t="s">
        <v>176</v>
      </c>
      <c r="Q317" s="538"/>
      <c r="R317" s="588" t="s">
        <v>183</v>
      </c>
      <c r="S317" s="594" t="s">
        <v>165</v>
      </c>
      <c r="T317" s="568"/>
      <c r="U317" s="541" t="s">
        <v>324</v>
      </c>
    </row>
    <row r="318" spans="1:21" ht="18.75" customHeight="1">
      <c r="A318" s="532"/>
      <c r="B318" s="321" t="s">
        <v>173</v>
      </c>
      <c r="C318" s="322" t="s">
        <v>154</v>
      </c>
      <c r="D318" s="548"/>
      <c r="E318" s="550"/>
      <c r="F318" s="552"/>
      <c r="G318" s="552"/>
      <c r="H318" s="552"/>
      <c r="I318" s="552"/>
      <c r="J318" s="399" t="s">
        <v>180</v>
      </c>
      <c r="K318" s="399" t="s">
        <v>181</v>
      </c>
      <c r="L318" s="399" t="s">
        <v>182</v>
      </c>
      <c r="M318" s="399" t="s">
        <v>173</v>
      </c>
      <c r="N318" s="399" t="s">
        <v>154</v>
      </c>
      <c r="O318" s="566"/>
      <c r="P318" s="319" t="s">
        <v>173</v>
      </c>
      <c r="Q318" s="320" t="s">
        <v>154</v>
      </c>
      <c r="R318" s="589"/>
      <c r="S318" s="403" t="s">
        <v>174</v>
      </c>
      <c r="T318" s="318" t="s">
        <v>154</v>
      </c>
      <c r="U318" s="542"/>
    </row>
    <row r="319" spans="1:21" ht="16.5" customHeight="1">
      <c r="A319" s="533"/>
      <c r="B319" s="359" t="s">
        <v>82</v>
      </c>
      <c r="C319" s="357" t="s">
        <v>166</v>
      </c>
      <c r="D319" s="364" t="s">
        <v>167</v>
      </c>
      <c r="E319" s="359" t="s">
        <v>87</v>
      </c>
      <c r="F319" s="357" t="s">
        <v>79</v>
      </c>
      <c r="G319" s="357" t="s">
        <v>80</v>
      </c>
      <c r="H319" s="357" t="s">
        <v>153</v>
      </c>
      <c r="I319" s="357" t="s">
        <v>161</v>
      </c>
      <c r="J319" s="357" t="s">
        <v>163</v>
      </c>
      <c r="K319" s="357" t="s">
        <v>83</v>
      </c>
      <c r="L319" s="357" t="s">
        <v>187</v>
      </c>
      <c r="M319" s="357" t="s">
        <v>188</v>
      </c>
      <c r="N319" s="357" t="s">
        <v>81</v>
      </c>
      <c r="O319" s="364" t="s">
        <v>189</v>
      </c>
      <c r="P319" s="359" t="s">
        <v>85</v>
      </c>
      <c r="Q319" s="357" t="s">
        <v>190</v>
      </c>
      <c r="R319" s="360" t="s">
        <v>191</v>
      </c>
      <c r="S319" s="265" t="s">
        <v>192</v>
      </c>
      <c r="T319" s="265" t="s">
        <v>193</v>
      </c>
      <c r="U319" s="273" t="s">
        <v>194</v>
      </c>
    </row>
    <row r="320" spans="1:21" ht="23.25" customHeight="1">
      <c r="A320" s="395" t="s">
        <v>170</v>
      </c>
      <c r="B320" s="339">
        <f aca="true" t="shared" si="21" ref="B320:U320">SUM(B321:B325)</f>
        <v>4316</v>
      </c>
      <c r="C320" s="347">
        <f t="shared" si="21"/>
        <v>4291</v>
      </c>
      <c r="D320" s="325">
        <f t="shared" si="21"/>
        <v>8607</v>
      </c>
      <c r="E320" s="369">
        <f t="shared" si="21"/>
        <v>895</v>
      </c>
      <c r="F320" s="367">
        <f t="shared" si="21"/>
        <v>40</v>
      </c>
      <c r="G320" s="367">
        <f t="shared" si="21"/>
        <v>25</v>
      </c>
      <c r="H320" s="367">
        <f t="shared" si="21"/>
        <v>0</v>
      </c>
      <c r="I320" s="367">
        <f t="shared" si="21"/>
        <v>53</v>
      </c>
      <c r="J320" s="367">
        <f t="shared" si="21"/>
        <v>14</v>
      </c>
      <c r="K320" s="367">
        <f t="shared" si="21"/>
        <v>11</v>
      </c>
      <c r="L320" s="367">
        <f t="shared" si="21"/>
        <v>7</v>
      </c>
      <c r="M320" s="367">
        <f t="shared" si="21"/>
        <v>1045</v>
      </c>
      <c r="N320" s="367">
        <f t="shared" si="21"/>
        <v>243</v>
      </c>
      <c r="O320" s="372">
        <f t="shared" si="21"/>
        <v>1288</v>
      </c>
      <c r="P320" s="281">
        <f t="shared" si="21"/>
        <v>50</v>
      </c>
      <c r="Q320" s="375">
        <f t="shared" si="21"/>
        <v>1069</v>
      </c>
      <c r="R320" s="331">
        <f t="shared" si="21"/>
        <v>1119</v>
      </c>
      <c r="S320" s="305">
        <f>SUM(S321:S325)</f>
        <v>3221</v>
      </c>
      <c r="T320" s="305">
        <f t="shared" si="21"/>
        <v>2979</v>
      </c>
      <c r="U320" s="306">
        <f t="shared" si="21"/>
        <v>6200</v>
      </c>
    </row>
    <row r="321" spans="1:33" s="251" customFormat="1" ht="18" customHeight="1">
      <c r="A321" s="401" t="s">
        <v>219</v>
      </c>
      <c r="B321" s="361">
        <v>326</v>
      </c>
      <c r="C321" s="358">
        <v>77</v>
      </c>
      <c r="D321" s="365">
        <f>SUM(B321:C321)</f>
        <v>403</v>
      </c>
      <c r="E321" s="370">
        <v>127</v>
      </c>
      <c r="F321" s="368">
        <v>4</v>
      </c>
      <c r="G321" s="368">
        <v>0</v>
      </c>
      <c r="H321" s="368">
        <v>0</v>
      </c>
      <c r="I321" s="368">
        <v>0</v>
      </c>
      <c r="J321" s="368">
        <v>1</v>
      </c>
      <c r="K321" s="368">
        <v>2</v>
      </c>
      <c r="L321" s="368">
        <v>2</v>
      </c>
      <c r="M321" s="368">
        <f>SUM(E321:L321)</f>
        <v>136</v>
      </c>
      <c r="N321" s="368">
        <v>4</v>
      </c>
      <c r="O321" s="373">
        <f>SUM(M321:N321)</f>
        <v>140</v>
      </c>
      <c r="P321" s="377">
        <v>0</v>
      </c>
      <c r="Q321" s="376">
        <v>0</v>
      </c>
      <c r="R321" s="404">
        <f>SUM(P321:Q321)</f>
        <v>0</v>
      </c>
      <c r="S321" s="336">
        <f aca="true" t="shared" si="22" ref="S321:T325">+B321-M321-P321</f>
        <v>190</v>
      </c>
      <c r="T321" s="308">
        <f t="shared" si="22"/>
        <v>73</v>
      </c>
      <c r="U321" s="309">
        <f>+S321+T321</f>
        <v>263</v>
      </c>
      <c r="V321" s="252"/>
      <c r="W321" s="252"/>
      <c r="X321" s="252"/>
      <c r="Y321" s="252"/>
      <c r="Z321" s="252"/>
      <c r="AA321" s="252"/>
      <c r="AB321" s="252"/>
      <c r="AC321" s="252"/>
      <c r="AD321" s="252"/>
      <c r="AE321" s="252"/>
      <c r="AF321" s="252"/>
      <c r="AG321" s="252"/>
    </row>
    <row r="322" spans="1:33" s="251" customFormat="1" ht="18" customHeight="1">
      <c r="A322" s="401" t="s">
        <v>206</v>
      </c>
      <c r="B322" s="361">
        <v>1866</v>
      </c>
      <c r="C322" s="358">
        <v>2654</v>
      </c>
      <c r="D322" s="365">
        <f>SUM(B322:C322)</f>
        <v>4520</v>
      </c>
      <c r="E322" s="370">
        <v>288</v>
      </c>
      <c r="F322" s="368">
        <v>4</v>
      </c>
      <c r="G322" s="368">
        <v>0</v>
      </c>
      <c r="H322" s="368">
        <v>0</v>
      </c>
      <c r="I322" s="368">
        <v>11</v>
      </c>
      <c r="J322" s="368">
        <v>1</v>
      </c>
      <c r="K322" s="368">
        <v>2</v>
      </c>
      <c r="L322" s="368">
        <v>0</v>
      </c>
      <c r="M322" s="368">
        <f>SUM(E322:L322)</f>
        <v>306</v>
      </c>
      <c r="N322" s="368">
        <v>64</v>
      </c>
      <c r="O322" s="373">
        <f>SUM(M322:N322)</f>
        <v>370</v>
      </c>
      <c r="P322" s="377">
        <v>34</v>
      </c>
      <c r="Q322" s="376">
        <v>555</v>
      </c>
      <c r="R322" s="404">
        <f>SUM(P322:Q322)</f>
        <v>589</v>
      </c>
      <c r="S322" s="336">
        <f t="shared" si="22"/>
        <v>1526</v>
      </c>
      <c r="T322" s="308">
        <f t="shared" si="22"/>
        <v>2035</v>
      </c>
      <c r="U322" s="309">
        <f>+S322+T322</f>
        <v>3561</v>
      </c>
      <c r="V322" s="252"/>
      <c r="W322" s="252"/>
      <c r="X322" s="252"/>
      <c r="Y322" s="252"/>
      <c r="Z322" s="252"/>
      <c r="AA322" s="252"/>
      <c r="AB322" s="252"/>
      <c r="AC322" s="252"/>
      <c r="AD322" s="252"/>
      <c r="AE322" s="252"/>
      <c r="AF322" s="252"/>
      <c r="AG322" s="252"/>
    </row>
    <row r="323" spans="1:33" s="251" customFormat="1" ht="18" customHeight="1">
      <c r="A323" s="401" t="s">
        <v>262</v>
      </c>
      <c r="B323" s="361">
        <v>198</v>
      </c>
      <c r="C323" s="358">
        <v>477</v>
      </c>
      <c r="D323" s="365">
        <f>SUM(B323:C323)</f>
        <v>675</v>
      </c>
      <c r="E323" s="370">
        <v>87</v>
      </c>
      <c r="F323" s="368">
        <v>5</v>
      </c>
      <c r="G323" s="368">
        <v>8</v>
      </c>
      <c r="H323" s="368">
        <v>0</v>
      </c>
      <c r="I323" s="368">
        <v>3</v>
      </c>
      <c r="J323" s="368">
        <v>7</v>
      </c>
      <c r="K323" s="368">
        <v>4</v>
      </c>
      <c r="L323" s="368">
        <v>3</v>
      </c>
      <c r="M323" s="368">
        <f>SUM(E323:L323)</f>
        <v>117</v>
      </c>
      <c r="N323" s="368">
        <v>24</v>
      </c>
      <c r="O323" s="373">
        <f>SUM(M323:N323)</f>
        <v>141</v>
      </c>
      <c r="P323" s="377">
        <v>8</v>
      </c>
      <c r="Q323" s="376">
        <v>3</v>
      </c>
      <c r="R323" s="404">
        <f>SUM(P323:Q323)</f>
        <v>11</v>
      </c>
      <c r="S323" s="336">
        <f t="shared" si="22"/>
        <v>73</v>
      </c>
      <c r="T323" s="308">
        <f t="shared" si="22"/>
        <v>450</v>
      </c>
      <c r="U323" s="309">
        <f>+S323+T323</f>
        <v>523</v>
      </c>
      <c r="V323" s="252"/>
      <c r="W323" s="252"/>
      <c r="X323" s="252"/>
      <c r="Y323" s="252"/>
      <c r="Z323" s="252"/>
      <c r="AA323" s="252"/>
      <c r="AB323" s="252"/>
      <c r="AC323" s="252"/>
      <c r="AD323" s="252"/>
      <c r="AE323" s="252"/>
      <c r="AF323" s="252"/>
      <c r="AG323" s="252"/>
    </row>
    <row r="324" spans="1:33" s="251" customFormat="1" ht="18" customHeight="1">
      <c r="A324" s="401" t="s">
        <v>311</v>
      </c>
      <c r="B324" s="361">
        <v>393</v>
      </c>
      <c r="C324" s="358">
        <v>181</v>
      </c>
      <c r="D324" s="365">
        <f>SUM(B324:C324)</f>
        <v>574</v>
      </c>
      <c r="E324" s="370">
        <v>72</v>
      </c>
      <c r="F324" s="368">
        <v>14</v>
      </c>
      <c r="G324" s="368">
        <v>17</v>
      </c>
      <c r="H324" s="368">
        <v>0</v>
      </c>
      <c r="I324" s="368">
        <v>33</v>
      </c>
      <c r="J324" s="368">
        <v>1</v>
      </c>
      <c r="K324" s="368">
        <v>2</v>
      </c>
      <c r="L324" s="368">
        <v>2</v>
      </c>
      <c r="M324" s="368">
        <f>SUM(E324:L324)</f>
        <v>141</v>
      </c>
      <c r="N324" s="368">
        <v>7</v>
      </c>
      <c r="O324" s="373">
        <f>SUM(M324:N324)</f>
        <v>148</v>
      </c>
      <c r="P324" s="377">
        <v>2</v>
      </c>
      <c r="Q324" s="376">
        <v>0</v>
      </c>
      <c r="R324" s="404">
        <f>SUM(P324:Q324)</f>
        <v>2</v>
      </c>
      <c r="S324" s="336">
        <f t="shared" si="22"/>
        <v>250</v>
      </c>
      <c r="T324" s="308">
        <f t="shared" si="22"/>
        <v>174</v>
      </c>
      <c r="U324" s="309">
        <f>+S324+T324</f>
        <v>424</v>
      </c>
      <c r="V324" s="252"/>
      <c r="W324" s="252"/>
      <c r="X324" s="252"/>
      <c r="Y324" s="252"/>
      <c r="Z324" s="252"/>
      <c r="AA324" s="252"/>
      <c r="AB324" s="252"/>
      <c r="AC324" s="252"/>
      <c r="AD324" s="252"/>
      <c r="AE324" s="252"/>
      <c r="AF324" s="252"/>
      <c r="AG324" s="252"/>
    </row>
    <row r="325" spans="1:33" s="251" customFormat="1" ht="18" customHeight="1" thickBot="1">
      <c r="A325" s="402" t="s">
        <v>278</v>
      </c>
      <c r="B325" s="362">
        <v>1533</v>
      </c>
      <c r="C325" s="363">
        <v>902</v>
      </c>
      <c r="D325" s="366">
        <f>SUM(B325:C325)</f>
        <v>2435</v>
      </c>
      <c r="E325" s="371">
        <v>321</v>
      </c>
      <c r="F325" s="349">
        <v>13</v>
      </c>
      <c r="G325" s="349">
        <v>0</v>
      </c>
      <c r="H325" s="349">
        <v>0</v>
      </c>
      <c r="I325" s="349">
        <v>6</v>
      </c>
      <c r="J325" s="349">
        <v>4</v>
      </c>
      <c r="K325" s="349">
        <v>1</v>
      </c>
      <c r="L325" s="349">
        <v>0</v>
      </c>
      <c r="M325" s="349">
        <f>SUM(E325:L325)</f>
        <v>345</v>
      </c>
      <c r="N325" s="349">
        <v>144</v>
      </c>
      <c r="O325" s="374">
        <f>SUM(M325:N325)</f>
        <v>489</v>
      </c>
      <c r="P325" s="378">
        <v>6</v>
      </c>
      <c r="Q325" s="379">
        <v>511</v>
      </c>
      <c r="R325" s="351">
        <f>SUM(P325:Q325)</f>
        <v>517</v>
      </c>
      <c r="S325" s="344">
        <f t="shared" si="22"/>
        <v>1182</v>
      </c>
      <c r="T325" s="311">
        <f t="shared" si="22"/>
        <v>247</v>
      </c>
      <c r="U325" s="312">
        <f>+S325+T325</f>
        <v>1429</v>
      </c>
      <c r="V325" s="252"/>
      <c r="W325" s="252"/>
      <c r="X325" s="252"/>
      <c r="Y325" s="252"/>
      <c r="Z325" s="252"/>
      <c r="AA325" s="252"/>
      <c r="AB325" s="252"/>
      <c r="AC325" s="252"/>
      <c r="AD325" s="252"/>
      <c r="AE325" s="252"/>
      <c r="AF325" s="252"/>
      <c r="AG325" s="252"/>
    </row>
    <row r="326" spans="1:33" s="43" customFormat="1" ht="12.75" customHeight="1">
      <c r="A326" s="543" t="s">
        <v>325</v>
      </c>
      <c r="B326" s="543"/>
      <c r="C326" s="543"/>
      <c r="D326" s="543"/>
      <c r="E326" s="543"/>
      <c r="F326" s="543"/>
      <c r="G326" s="543"/>
      <c r="H326" s="543"/>
      <c r="I326" s="543"/>
      <c r="J326" s="543"/>
      <c r="K326" s="543"/>
      <c r="L326" s="543"/>
      <c r="M326" s="543"/>
      <c r="N326" s="543"/>
      <c r="O326" s="543"/>
      <c r="P326" s="543"/>
      <c r="Q326" s="543"/>
      <c r="R326" s="543"/>
      <c r="S326" s="543"/>
      <c r="T326" s="543"/>
      <c r="U326" s="543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</row>
    <row r="327" spans="1:33" s="43" customFormat="1" ht="10.5" customHeight="1" hidden="1">
      <c r="A327" s="593" t="s">
        <v>306</v>
      </c>
      <c r="B327" s="593"/>
      <c r="C327" s="593"/>
      <c r="D327" s="593"/>
      <c r="E327" s="593"/>
      <c r="F327" s="593"/>
      <c r="G327" s="593"/>
      <c r="H327" s="593"/>
      <c r="I327" s="593"/>
      <c r="J327" s="593"/>
      <c r="K327" s="593"/>
      <c r="L327" s="593"/>
      <c r="M327" s="593"/>
      <c r="N327" s="593"/>
      <c r="O327" s="593"/>
      <c r="P327" s="593"/>
      <c r="Q327" s="593"/>
      <c r="R327" s="593"/>
      <c r="S327" s="593"/>
      <c r="T327" s="593"/>
      <c r="U327" s="593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</row>
    <row r="328" spans="1:33" s="43" customFormat="1" ht="10.5" customHeight="1" hidden="1">
      <c r="A328" s="593" t="s">
        <v>305</v>
      </c>
      <c r="B328" s="593"/>
      <c r="C328" s="593"/>
      <c r="D328" s="593"/>
      <c r="E328" s="593"/>
      <c r="F328" s="593"/>
      <c r="G328" s="593"/>
      <c r="H328" s="593"/>
      <c r="I328" s="593"/>
      <c r="J328" s="593"/>
      <c r="K328" s="593"/>
      <c r="L328" s="593"/>
      <c r="M328" s="593"/>
      <c r="N328" s="593"/>
      <c r="O328" s="593"/>
      <c r="P328" s="593"/>
      <c r="Q328" s="593"/>
      <c r="R328" s="593"/>
      <c r="S328" s="593"/>
      <c r="T328" s="593"/>
      <c r="U328" s="593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</row>
    <row r="329" spans="1:33" s="43" customFormat="1" ht="10.5" customHeight="1">
      <c r="A329" s="249"/>
      <c r="B329" s="250"/>
      <c r="C329" s="250"/>
      <c r="D329" s="250"/>
      <c r="E329" s="250"/>
      <c r="F329" s="250"/>
      <c r="G329" s="250"/>
      <c r="H329" s="250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</row>
    <row r="330" spans="1:33" s="43" customFormat="1" ht="10.5" customHeight="1">
      <c r="A330" s="249"/>
      <c r="B330" s="250"/>
      <c r="C330" s="250"/>
      <c r="D330" s="250"/>
      <c r="E330" s="250"/>
      <c r="F330" s="250"/>
      <c r="G330" s="250"/>
      <c r="H330" s="250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</row>
    <row r="331" spans="1:33" s="43" customFormat="1" ht="10.5" customHeight="1">
      <c r="A331" s="249"/>
      <c r="B331" s="250"/>
      <c r="C331" s="250"/>
      <c r="D331" s="250"/>
      <c r="E331" s="250"/>
      <c r="F331" s="250"/>
      <c r="G331" s="250"/>
      <c r="H331" s="250"/>
      <c r="I331" s="250"/>
      <c r="J331" s="250"/>
      <c r="K331" s="250"/>
      <c r="L331" s="250"/>
      <c r="M331" s="250"/>
      <c r="N331" s="250"/>
      <c r="O331" s="250"/>
      <c r="P331" s="250"/>
      <c r="Q331" s="250"/>
      <c r="R331" s="250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</row>
    <row r="332" spans="1:33" s="43" customFormat="1" ht="10.5" customHeight="1">
      <c r="A332" s="249"/>
      <c r="B332" s="250"/>
      <c r="C332" s="250"/>
      <c r="D332" s="250"/>
      <c r="E332" s="250"/>
      <c r="F332" s="250"/>
      <c r="G332" s="250"/>
      <c r="H332" s="250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</row>
    <row r="333" spans="1:33" s="43" customFormat="1" ht="10.5" customHeight="1">
      <c r="A333" s="249"/>
      <c r="B333" s="250"/>
      <c r="C333" s="250"/>
      <c r="D333" s="250"/>
      <c r="E333" s="250"/>
      <c r="F333" s="250"/>
      <c r="G333" s="250"/>
      <c r="H333" s="250"/>
      <c r="I333" s="250"/>
      <c r="J333" s="250"/>
      <c r="K333" s="250"/>
      <c r="L333" s="250"/>
      <c r="M333" s="250"/>
      <c r="N333" s="250"/>
      <c r="O333" s="250"/>
      <c r="P333" s="250"/>
      <c r="Q333" s="250"/>
      <c r="R333" s="250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</row>
    <row r="334" spans="1:33" s="43" customFormat="1" ht="10.5" customHeight="1">
      <c r="A334" s="249"/>
      <c r="B334" s="250"/>
      <c r="C334" s="250"/>
      <c r="D334" s="250"/>
      <c r="E334" s="250"/>
      <c r="F334" s="250"/>
      <c r="G334" s="250"/>
      <c r="H334" s="250"/>
      <c r="I334" s="250"/>
      <c r="J334" s="250"/>
      <c r="K334" s="250"/>
      <c r="L334" s="250"/>
      <c r="M334" s="250"/>
      <c r="N334" s="250"/>
      <c r="O334" s="250"/>
      <c r="P334" s="250"/>
      <c r="Q334" s="250"/>
      <c r="R334" s="250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</row>
    <row r="335" spans="1:33" s="43" customFormat="1" ht="10.5" customHeight="1">
      <c r="A335" s="249"/>
      <c r="B335" s="250"/>
      <c r="C335" s="250"/>
      <c r="D335" s="250"/>
      <c r="E335" s="250"/>
      <c r="F335" s="250"/>
      <c r="G335" s="250"/>
      <c r="H335" s="250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</row>
    <row r="336" spans="1:33" s="43" customFormat="1" ht="10.5" customHeight="1">
      <c r="A336" s="249"/>
      <c r="B336" s="250"/>
      <c r="C336" s="250"/>
      <c r="D336" s="250"/>
      <c r="E336" s="250"/>
      <c r="F336" s="250"/>
      <c r="G336" s="250"/>
      <c r="H336" s="250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</row>
    <row r="337" spans="1:33" s="43" customFormat="1" ht="10.5" customHeight="1">
      <c r="A337" s="249"/>
      <c r="B337" s="250"/>
      <c r="C337" s="250"/>
      <c r="D337" s="250"/>
      <c r="E337" s="250"/>
      <c r="F337" s="250"/>
      <c r="G337" s="250"/>
      <c r="H337" s="250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</row>
    <row r="338" spans="1:33" s="43" customFormat="1" ht="10.5" customHeight="1">
      <c r="A338" s="249"/>
      <c r="B338" s="250"/>
      <c r="C338" s="250"/>
      <c r="D338" s="250"/>
      <c r="E338" s="250"/>
      <c r="F338" s="250"/>
      <c r="G338" s="250"/>
      <c r="H338" s="250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</row>
    <row r="339" spans="1:33" s="43" customFormat="1" ht="10.5" customHeight="1">
      <c r="A339" s="249"/>
      <c r="B339" s="250"/>
      <c r="C339" s="250"/>
      <c r="D339" s="250"/>
      <c r="E339" s="250"/>
      <c r="F339" s="250"/>
      <c r="G339" s="250"/>
      <c r="H339" s="250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</row>
    <row r="340" spans="1:33" s="43" customFormat="1" ht="10.5" customHeight="1">
      <c r="A340" s="249"/>
      <c r="B340" s="250"/>
      <c r="C340" s="250"/>
      <c r="D340" s="250"/>
      <c r="E340" s="250"/>
      <c r="F340" s="250"/>
      <c r="G340" s="250"/>
      <c r="H340" s="250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</row>
    <row r="341" spans="1:33" s="43" customFormat="1" ht="10.5" customHeight="1">
      <c r="A341" s="249"/>
      <c r="B341" s="250"/>
      <c r="C341" s="250"/>
      <c r="D341" s="250"/>
      <c r="E341" s="250"/>
      <c r="F341" s="250"/>
      <c r="G341" s="250"/>
      <c r="H341" s="250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</row>
    <row r="342" spans="1:33" s="43" customFormat="1" ht="10.5" customHeight="1">
      <c r="A342" s="249"/>
      <c r="B342" s="250"/>
      <c r="C342" s="250"/>
      <c r="D342" s="250"/>
      <c r="E342" s="250"/>
      <c r="F342" s="250"/>
      <c r="G342" s="250"/>
      <c r="H342" s="250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</row>
    <row r="343" spans="1:33" s="43" customFormat="1" ht="10.5" customHeight="1">
      <c r="A343" s="249"/>
      <c r="B343" s="250"/>
      <c r="C343" s="250"/>
      <c r="D343" s="250"/>
      <c r="E343" s="250"/>
      <c r="F343" s="250"/>
      <c r="G343" s="250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</row>
    <row r="344" spans="1:33" s="43" customFormat="1" ht="10.5" customHeight="1">
      <c r="A344" s="249"/>
      <c r="B344" s="250"/>
      <c r="C344" s="250"/>
      <c r="D344" s="250"/>
      <c r="E344" s="250"/>
      <c r="F344" s="250"/>
      <c r="G344" s="250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</row>
    <row r="345" spans="1:33" s="43" customFormat="1" ht="10.5" customHeight="1">
      <c r="A345" s="249"/>
      <c r="B345" s="250"/>
      <c r="C345" s="250"/>
      <c r="D345" s="250"/>
      <c r="E345" s="250"/>
      <c r="F345" s="250"/>
      <c r="G345" s="250"/>
      <c r="H345" s="250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</row>
    <row r="346" spans="1:33" s="43" customFormat="1" ht="10.5" customHeight="1">
      <c r="A346" s="249"/>
      <c r="B346" s="250"/>
      <c r="C346" s="250"/>
      <c r="D346" s="250"/>
      <c r="E346" s="250"/>
      <c r="F346" s="250"/>
      <c r="G346" s="250"/>
      <c r="H346" s="250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</row>
    <row r="347" spans="1:33" s="43" customFormat="1" ht="10.5" customHeight="1">
      <c r="A347" s="249"/>
      <c r="B347" s="250"/>
      <c r="C347" s="250"/>
      <c r="D347" s="250"/>
      <c r="E347" s="250"/>
      <c r="F347" s="250"/>
      <c r="G347" s="250"/>
      <c r="H347" s="250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</row>
    <row r="348" spans="1:33" s="43" customFormat="1" ht="10.5" customHeight="1">
      <c r="A348" s="249"/>
      <c r="B348" s="250"/>
      <c r="C348" s="250"/>
      <c r="D348" s="250"/>
      <c r="E348" s="250"/>
      <c r="F348" s="250"/>
      <c r="G348" s="250"/>
      <c r="H348" s="250"/>
      <c r="I348" s="250"/>
      <c r="J348" s="250"/>
      <c r="K348" s="250"/>
      <c r="L348" s="250"/>
      <c r="M348" s="250"/>
      <c r="N348" s="250"/>
      <c r="O348" s="250"/>
      <c r="P348" s="250"/>
      <c r="Q348" s="250"/>
      <c r="R348" s="250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</row>
    <row r="349" spans="1:33" s="43" customFormat="1" ht="10.5" customHeight="1">
      <c r="A349" s="249"/>
      <c r="B349" s="250"/>
      <c r="C349" s="250"/>
      <c r="D349" s="250"/>
      <c r="E349" s="250"/>
      <c r="F349" s="250"/>
      <c r="G349" s="250"/>
      <c r="H349" s="250"/>
      <c r="I349" s="250"/>
      <c r="J349" s="250"/>
      <c r="K349" s="250"/>
      <c r="L349" s="250"/>
      <c r="M349" s="250"/>
      <c r="N349" s="250"/>
      <c r="O349" s="250"/>
      <c r="P349" s="250"/>
      <c r="Q349" s="250"/>
      <c r="R349" s="250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</row>
    <row r="350" spans="1:33" s="43" customFormat="1" ht="3.75" customHeight="1">
      <c r="A350" s="249"/>
      <c r="B350" s="250"/>
      <c r="C350" s="250"/>
      <c r="D350" s="250"/>
      <c r="E350" s="250"/>
      <c r="F350" s="250"/>
      <c r="G350" s="250"/>
      <c r="H350" s="250"/>
      <c r="I350" s="250"/>
      <c r="J350" s="250"/>
      <c r="K350" s="250"/>
      <c r="L350" s="250"/>
      <c r="M350" s="250"/>
      <c r="N350" s="250"/>
      <c r="O350" s="250"/>
      <c r="P350" s="250"/>
      <c r="Q350" s="250"/>
      <c r="R350" s="250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</row>
    <row r="351" spans="1:21" s="255" customFormat="1" ht="23.25" customHeight="1">
      <c r="A351" s="534" t="s">
        <v>326</v>
      </c>
      <c r="B351" s="535"/>
      <c r="C351" s="535"/>
      <c r="D351" s="535"/>
      <c r="E351" s="535"/>
      <c r="F351" s="535"/>
      <c r="G351" s="535"/>
      <c r="H351" s="535"/>
      <c r="I351" s="535"/>
      <c r="J351" s="535"/>
      <c r="K351" s="535"/>
      <c r="L351" s="535"/>
      <c r="M351" s="535"/>
      <c r="N351" s="535"/>
      <c r="O351" s="535"/>
      <c r="P351" s="535"/>
      <c r="Q351" s="535"/>
      <c r="R351" s="535"/>
      <c r="S351" s="535"/>
      <c r="T351" s="535"/>
      <c r="U351" s="536"/>
    </row>
    <row r="352" spans="1:19" ht="4.5" customHeight="1" thickBo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43"/>
    </row>
    <row r="353" spans="1:21" ht="30.75" customHeight="1">
      <c r="A353" s="558" t="s">
        <v>164</v>
      </c>
      <c r="B353" s="571" t="s">
        <v>49</v>
      </c>
      <c r="C353" s="572"/>
      <c r="D353" s="547" t="s">
        <v>175</v>
      </c>
      <c r="E353" s="549" t="s">
        <v>185</v>
      </c>
      <c r="F353" s="551" t="s">
        <v>177</v>
      </c>
      <c r="G353" s="551" t="s">
        <v>178</v>
      </c>
      <c r="H353" s="551" t="s">
        <v>179</v>
      </c>
      <c r="I353" s="551" t="s">
        <v>186</v>
      </c>
      <c r="J353" s="551" t="s">
        <v>162</v>
      </c>
      <c r="K353" s="551"/>
      <c r="L353" s="551"/>
      <c r="M353" s="551" t="s">
        <v>184</v>
      </c>
      <c r="N353" s="551"/>
      <c r="O353" s="565" t="s">
        <v>155</v>
      </c>
      <c r="P353" s="563" t="s">
        <v>176</v>
      </c>
      <c r="Q353" s="538"/>
      <c r="R353" s="539" t="s">
        <v>183</v>
      </c>
      <c r="S353" s="567" t="s">
        <v>165</v>
      </c>
      <c r="T353" s="568"/>
      <c r="U353" s="541" t="s">
        <v>324</v>
      </c>
    </row>
    <row r="354" spans="1:21" ht="21.75" customHeight="1">
      <c r="A354" s="559"/>
      <c r="B354" s="321" t="s">
        <v>173</v>
      </c>
      <c r="C354" s="322" t="s">
        <v>154</v>
      </c>
      <c r="D354" s="548"/>
      <c r="E354" s="550"/>
      <c r="F354" s="552"/>
      <c r="G354" s="552"/>
      <c r="H354" s="552"/>
      <c r="I354" s="552"/>
      <c r="J354" s="445" t="s">
        <v>180</v>
      </c>
      <c r="K354" s="445" t="s">
        <v>181</v>
      </c>
      <c r="L354" s="445" t="s">
        <v>182</v>
      </c>
      <c r="M354" s="445" t="s">
        <v>173</v>
      </c>
      <c r="N354" s="445" t="s">
        <v>154</v>
      </c>
      <c r="O354" s="566"/>
      <c r="P354" s="319" t="s">
        <v>173</v>
      </c>
      <c r="Q354" s="320" t="s">
        <v>154</v>
      </c>
      <c r="R354" s="540"/>
      <c r="S354" s="317" t="s">
        <v>174</v>
      </c>
      <c r="T354" s="318" t="s">
        <v>154</v>
      </c>
      <c r="U354" s="542"/>
    </row>
    <row r="355" spans="1:21" ht="12.75" customHeight="1">
      <c r="A355" s="559"/>
      <c r="B355" s="359" t="s">
        <v>82</v>
      </c>
      <c r="C355" s="357" t="s">
        <v>166</v>
      </c>
      <c r="D355" s="364" t="s">
        <v>167</v>
      </c>
      <c r="E355" s="359" t="s">
        <v>87</v>
      </c>
      <c r="F355" s="357" t="s">
        <v>79</v>
      </c>
      <c r="G355" s="357" t="s">
        <v>80</v>
      </c>
      <c r="H355" s="357" t="s">
        <v>153</v>
      </c>
      <c r="I355" s="357" t="s">
        <v>161</v>
      </c>
      <c r="J355" s="357" t="s">
        <v>163</v>
      </c>
      <c r="K355" s="357" t="s">
        <v>83</v>
      </c>
      <c r="L355" s="357" t="s">
        <v>187</v>
      </c>
      <c r="M355" s="357" t="s">
        <v>188</v>
      </c>
      <c r="N355" s="357" t="s">
        <v>81</v>
      </c>
      <c r="O355" s="364" t="s">
        <v>189</v>
      </c>
      <c r="P355" s="359" t="s">
        <v>85</v>
      </c>
      <c r="Q355" s="357" t="s">
        <v>190</v>
      </c>
      <c r="R355" s="364" t="s">
        <v>191</v>
      </c>
      <c r="S355" s="359" t="s">
        <v>192</v>
      </c>
      <c r="T355" s="357" t="s">
        <v>193</v>
      </c>
      <c r="U355" s="360" t="s">
        <v>194</v>
      </c>
    </row>
    <row r="356" spans="1:21" ht="21.75" customHeight="1">
      <c r="A356" s="395" t="s">
        <v>171</v>
      </c>
      <c r="B356" s="339">
        <f aca="true" t="shared" si="23" ref="B356:G356">SUM(B357:B362)</f>
        <v>4897</v>
      </c>
      <c r="C356" s="347">
        <f t="shared" si="23"/>
        <v>7780</v>
      </c>
      <c r="D356" s="325">
        <f t="shared" si="23"/>
        <v>12677</v>
      </c>
      <c r="E356" s="369">
        <f t="shared" si="23"/>
        <v>253</v>
      </c>
      <c r="F356" s="367">
        <f t="shared" si="23"/>
        <v>2850</v>
      </c>
      <c r="G356" s="367">
        <f t="shared" si="23"/>
        <v>5</v>
      </c>
      <c r="H356" s="367">
        <f aca="true" t="shared" si="24" ref="H356:U356">SUM(H357:H362)</f>
        <v>0</v>
      </c>
      <c r="I356" s="367">
        <f t="shared" si="24"/>
        <v>15</v>
      </c>
      <c r="J356" s="367">
        <f t="shared" si="24"/>
        <v>69</v>
      </c>
      <c r="K356" s="367">
        <f t="shared" si="24"/>
        <v>12</v>
      </c>
      <c r="L356" s="367">
        <f t="shared" si="24"/>
        <v>10</v>
      </c>
      <c r="M356" s="367">
        <f>SUM(M357:M362)</f>
        <v>3214</v>
      </c>
      <c r="N356" s="367">
        <f t="shared" si="24"/>
        <v>208</v>
      </c>
      <c r="O356" s="372">
        <f t="shared" si="24"/>
        <v>3422</v>
      </c>
      <c r="P356" s="281">
        <f t="shared" si="24"/>
        <v>147</v>
      </c>
      <c r="Q356" s="375">
        <f t="shared" si="24"/>
        <v>131</v>
      </c>
      <c r="R356" s="332">
        <f t="shared" si="24"/>
        <v>278</v>
      </c>
      <c r="S356" s="345">
        <f t="shared" si="24"/>
        <v>1536</v>
      </c>
      <c r="T356" s="346">
        <f t="shared" si="24"/>
        <v>7441</v>
      </c>
      <c r="U356" s="334">
        <f t="shared" si="24"/>
        <v>8977</v>
      </c>
    </row>
    <row r="357" spans="1:33" s="251" customFormat="1" ht="18" customHeight="1">
      <c r="A357" s="355" t="s">
        <v>295</v>
      </c>
      <c r="B357" s="361">
        <v>917</v>
      </c>
      <c r="C357" s="358">
        <v>1713</v>
      </c>
      <c r="D357" s="365">
        <f aca="true" t="shared" si="25" ref="D357:D362">SUM(B357:C357)</f>
        <v>2630</v>
      </c>
      <c r="E357" s="370">
        <v>22</v>
      </c>
      <c r="F357" s="368">
        <v>553</v>
      </c>
      <c r="G357" s="368">
        <v>0</v>
      </c>
      <c r="H357" s="368">
        <v>0</v>
      </c>
      <c r="I357" s="368">
        <v>3</v>
      </c>
      <c r="J357" s="368">
        <v>9</v>
      </c>
      <c r="K357" s="368">
        <v>2</v>
      </c>
      <c r="L357" s="368">
        <v>1</v>
      </c>
      <c r="M357" s="368">
        <f aca="true" t="shared" si="26" ref="M357:M362">SUM(E357:L357)</f>
        <v>590</v>
      </c>
      <c r="N357" s="368">
        <v>109</v>
      </c>
      <c r="O357" s="373">
        <f aca="true" t="shared" si="27" ref="O357:O362">SUM(M357:N357)</f>
        <v>699</v>
      </c>
      <c r="P357" s="377">
        <v>0</v>
      </c>
      <c r="Q357" s="376">
        <v>3</v>
      </c>
      <c r="R357" s="380">
        <f aca="true" t="shared" si="28" ref="R357:R362">SUM(P357:Q357)</f>
        <v>3</v>
      </c>
      <c r="S357" s="383">
        <f aca="true" t="shared" si="29" ref="S357:T362">+B357-M357-P357</f>
        <v>327</v>
      </c>
      <c r="T357" s="382">
        <f t="shared" si="29"/>
        <v>1601</v>
      </c>
      <c r="U357" s="384">
        <f aca="true" t="shared" si="30" ref="U357:U362">+S357+T357</f>
        <v>1928</v>
      </c>
      <c r="V357" s="252"/>
      <c r="W357" s="252"/>
      <c r="X357" s="252"/>
      <c r="Y357" s="252"/>
      <c r="Z357" s="252"/>
      <c r="AA357" s="252"/>
      <c r="AB357" s="252"/>
      <c r="AC357" s="252"/>
      <c r="AD357" s="252"/>
      <c r="AE357" s="252"/>
      <c r="AF357" s="252"/>
      <c r="AG357" s="252"/>
    </row>
    <row r="358" spans="1:33" s="251" customFormat="1" ht="18" customHeight="1">
      <c r="A358" s="355" t="s">
        <v>296</v>
      </c>
      <c r="B358" s="361">
        <v>845</v>
      </c>
      <c r="C358" s="358">
        <v>2330</v>
      </c>
      <c r="D358" s="365">
        <f t="shared" si="25"/>
        <v>3175</v>
      </c>
      <c r="E358" s="370">
        <v>20</v>
      </c>
      <c r="F358" s="368">
        <v>570</v>
      </c>
      <c r="G358" s="368">
        <v>1</v>
      </c>
      <c r="H358" s="368">
        <v>0</v>
      </c>
      <c r="I358" s="368">
        <v>4</v>
      </c>
      <c r="J358" s="368">
        <v>21</v>
      </c>
      <c r="K358" s="368">
        <v>2</v>
      </c>
      <c r="L358" s="368">
        <v>3</v>
      </c>
      <c r="M358" s="368">
        <f t="shared" si="26"/>
        <v>621</v>
      </c>
      <c r="N358" s="368">
        <v>12</v>
      </c>
      <c r="O358" s="373">
        <f t="shared" si="27"/>
        <v>633</v>
      </c>
      <c r="P358" s="377">
        <v>31</v>
      </c>
      <c r="Q358" s="376">
        <v>18</v>
      </c>
      <c r="R358" s="380">
        <f t="shared" si="28"/>
        <v>49</v>
      </c>
      <c r="S358" s="383">
        <f t="shared" si="29"/>
        <v>193</v>
      </c>
      <c r="T358" s="382">
        <f t="shared" si="29"/>
        <v>2300</v>
      </c>
      <c r="U358" s="384">
        <f t="shared" si="30"/>
        <v>2493</v>
      </c>
      <c r="V358" s="252"/>
      <c r="W358" s="252"/>
      <c r="X358" s="252"/>
      <c r="Y358" s="252"/>
      <c r="Z358" s="252"/>
      <c r="AA358" s="252"/>
      <c r="AB358" s="252"/>
      <c r="AC358" s="252"/>
      <c r="AD358" s="252"/>
      <c r="AE358" s="252"/>
      <c r="AF358" s="252"/>
      <c r="AG358" s="252"/>
    </row>
    <row r="359" spans="1:33" s="251" customFormat="1" ht="18" customHeight="1">
      <c r="A359" s="355" t="s">
        <v>297</v>
      </c>
      <c r="B359" s="361">
        <v>1081</v>
      </c>
      <c r="C359" s="358">
        <v>1993</v>
      </c>
      <c r="D359" s="365">
        <f t="shared" si="25"/>
        <v>3074</v>
      </c>
      <c r="E359" s="370">
        <v>60</v>
      </c>
      <c r="F359" s="368">
        <v>570</v>
      </c>
      <c r="G359" s="368">
        <v>3</v>
      </c>
      <c r="H359" s="368">
        <v>0</v>
      </c>
      <c r="I359" s="368">
        <v>1</v>
      </c>
      <c r="J359" s="368">
        <v>22</v>
      </c>
      <c r="K359" s="368">
        <v>5</v>
      </c>
      <c r="L359" s="368">
        <v>2</v>
      </c>
      <c r="M359" s="368">
        <f t="shared" si="26"/>
        <v>663</v>
      </c>
      <c r="N359" s="368">
        <v>51</v>
      </c>
      <c r="O359" s="373">
        <f t="shared" si="27"/>
        <v>714</v>
      </c>
      <c r="P359" s="377">
        <v>29</v>
      </c>
      <c r="Q359" s="376">
        <v>56</v>
      </c>
      <c r="R359" s="380">
        <f t="shared" si="28"/>
        <v>85</v>
      </c>
      <c r="S359" s="383">
        <f t="shared" si="29"/>
        <v>389</v>
      </c>
      <c r="T359" s="382">
        <f t="shared" si="29"/>
        <v>1886</v>
      </c>
      <c r="U359" s="384">
        <f t="shared" si="30"/>
        <v>2275</v>
      </c>
      <c r="V359" s="252"/>
      <c r="W359" s="252"/>
      <c r="X359" s="252"/>
      <c r="Y359" s="252"/>
      <c r="Z359" s="252"/>
      <c r="AA359" s="252"/>
      <c r="AB359" s="252"/>
      <c r="AC359" s="252"/>
      <c r="AD359" s="252"/>
      <c r="AE359" s="252"/>
      <c r="AF359" s="252"/>
      <c r="AG359" s="252"/>
    </row>
    <row r="360" spans="1:33" s="251" customFormat="1" ht="18" customHeight="1">
      <c r="A360" s="355" t="s">
        <v>298</v>
      </c>
      <c r="B360" s="361">
        <v>813</v>
      </c>
      <c r="C360" s="358">
        <v>1726</v>
      </c>
      <c r="D360" s="365">
        <f t="shared" si="25"/>
        <v>2539</v>
      </c>
      <c r="E360" s="370">
        <v>45</v>
      </c>
      <c r="F360" s="368">
        <v>577</v>
      </c>
      <c r="G360" s="368">
        <v>1</v>
      </c>
      <c r="H360" s="368">
        <v>0</v>
      </c>
      <c r="I360" s="368">
        <v>0</v>
      </c>
      <c r="J360" s="368">
        <v>13</v>
      </c>
      <c r="K360" s="368">
        <v>3</v>
      </c>
      <c r="L360" s="368">
        <v>4</v>
      </c>
      <c r="M360" s="483">
        <f>SUM(E360:L360)</f>
        <v>643</v>
      </c>
      <c r="N360" s="368">
        <v>36</v>
      </c>
      <c r="O360" s="373">
        <f t="shared" si="27"/>
        <v>679</v>
      </c>
      <c r="P360" s="377">
        <v>84</v>
      </c>
      <c r="Q360" s="376">
        <v>54</v>
      </c>
      <c r="R360" s="380">
        <f t="shared" si="28"/>
        <v>138</v>
      </c>
      <c r="S360" s="383">
        <f t="shared" si="29"/>
        <v>86</v>
      </c>
      <c r="T360" s="382">
        <f t="shared" si="29"/>
        <v>1636</v>
      </c>
      <c r="U360" s="384">
        <f t="shared" si="30"/>
        <v>1722</v>
      </c>
      <c r="V360" s="252"/>
      <c r="W360" s="252"/>
      <c r="X360" s="252"/>
      <c r="Y360" s="252"/>
      <c r="Z360" s="252"/>
      <c r="AA360" s="252"/>
      <c r="AB360" s="252"/>
      <c r="AC360" s="252"/>
      <c r="AD360" s="252"/>
      <c r="AE360" s="252"/>
      <c r="AF360" s="252"/>
      <c r="AG360" s="252"/>
    </row>
    <row r="361" spans="1:33" s="251" customFormat="1" ht="24.75" customHeight="1">
      <c r="A361" s="355" t="s">
        <v>330</v>
      </c>
      <c r="B361" s="361">
        <v>396</v>
      </c>
      <c r="C361" s="358">
        <v>6</v>
      </c>
      <c r="D361" s="365">
        <f t="shared" si="25"/>
        <v>402</v>
      </c>
      <c r="E361" s="370">
        <v>1</v>
      </c>
      <c r="F361" s="368">
        <v>78</v>
      </c>
      <c r="G361" s="368">
        <v>0</v>
      </c>
      <c r="H361" s="368">
        <v>0</v>
      </c>
      <c r="I361" s="368">
        <v>0</v>
      </c>
      <c r="J361" s="368">
        <v>0</v>
      </c>
      <c r="K361" s="368">
        <v>0</v>
      </c>
      <c r="L361" s="368">
        <v>0</v>
      </c>
      <c r="M361" s="368">
        <f t="shared" si="26"/>
        <v>79</v>
      </c>
      <c r="N361" s="368">
        <v>0</v>
      </c>
      <c r="O361" s="373">
        <f t="shared" si="27"/>
        <v>79</v>
      </c>
      <c r="P361" s="377">
        <v>2</v>
      </c>
      <c r="Q361" s="376">
        <v>0</v>
      </c>
      <c r="R361" s="380">
        <f t="shared" si="28"/>
        <v>2</v>
      </c>
      <c r="S361" s="383">
        <f>+B361-M361-P361</f>
        <v>315</v>
      </c>
      <c r="T361" s="382">
        <f>+C361-N361-Q361</f>
        <v>6</v>
      </c>
      <c r="U361" s="384">
        <f>+S361+T361</f>
        <v>321</v>
      </c>
      <c r="V361" s="252"/>
      <c r="W361" s="252"/>
      <c r="X361" s="252"/>
      <c r="Y361" s="252"/>
      <c r="Z361" s="252"/>
      <c r="AA361" s="252"/>
      <c r="AB361" s="252"/>
      <c r="AC361" s="252"/>
      <c r="AD361" s="252"/>
      <c r="AE361" s="252"/>
      <c r="AF361" s="252"/>
      <c r="AG361" s="252"/>
    </row>
    <row r="362" spans="1:33" s="251" customFormat="1" ht="18" customHeight="1" thickBot="1">
      <c r="A362" s="356" t="s">
        <v>312</v>
      </c>
      <c r="B362" s="362">
        <v>845</v>
      </c>
      <c r="C362" s="363">
        <v>12</v>
      </c>
      <c r="D362" s="366">
        <f t="shared" si="25"/>
        <v>857</v>
      </c>
      <c r="E362" s="371">
        <v>105</v>
      </c>
      <c r="F362" s="349">
        <v>502</v>
      </c>
      <c r="G362" s="349">
        <v>0</v>
      </c>
      <c r="H362" s="349">
        <v>0</v>
      </c>
      <c r="I362" s="349">
        <v>7</v>
      </c>
      <c r="J362" s="349">
        <v>4</v>
      </c>
      <c r="K362" s="349">
        <v>0</v>
      </c>
      <c r="L362" s="349">
        <v>0</v>
      </c>
      <c r="M362" s="349">
        <f t="shared" si="26"/>
        <v>618</v>
      </c>
      <c r="N362" s="349">
        <v>0</v>
      </c>
      <c r="O362" s="374">
        <f t="shared" si="27"/>
        <v>618</v>
      </c>
      <c r="P362" s="378">
        <v>1</v>
      </c>
      <c r="Q362" s="379">
        <v>0</v>
      </c>
      <c r="R362" s="381">
        <f t="shared" si="28"/>
        <v>1</v>
      </c>
      <c r="S362" s="385">
        <f t="shared" si="29"/>
        <v>226</v>
      </c>
      <c r="T362" s="386">
        <f t="shared" si="29"/>
        <v>12</v>
      </c>
      <c r="U362" s="387">
        <f t="shared" si="30"/>
        <v>238</v>
      </c>
      <c r="V362" s="252"/>
      <c r="W362" s="252"/>
      <c r="X362" s="252"/>
      <c r="Y362" s="252"/>
      <c r="Z362" s="252"/>
      <c r="AA362" s="252"/>
      <c r="AB362" s="252"/>
      <c r="AC362" s="252"/>
      <c r="AD362" s="252"/>
      <c r="AE362" s="252"/>
      <c r="AF362" s="252"/>
      <c r="AG362" s="252"/>
    </row>
    <row r="363" spans="1:33" s="43" customFormat="1" ht="12.75" customHeight="1">
      <c r="A363" s="543" t="s">
        <v>325</v>
      </c>
      <c r="B363" s="543"/>
      <c r="C363" s="543"/>
      <c r="D363" s="543"/>
      <c r="E363" s="543"/>
      <c r="F363" s="543"/>
      <c r="G363" s="543"/>
      <c r="H363" s="543"/>
      <c r="I363" s="543"/>
      <c r="J363" s="543"/>
      <c r="K363" s="543"/>
      <c r="L363" s="543"/>
      <c r="M363" s="543"/>
      <c r="N363" s="543"/>
      <c r="O363" s="543"/>
      <c r="P363" s="543"/>
      <c r="Q363" s="543"/>
      <c r="R363" s="543"/>
      <c r="S363" s="543"/>
      <c r="T363" s="543"/>
      <c r="U363" s="543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</row>
    <row r="364" spans="1:33" s="43" customFormat="1" ht="12.75" customHeight="1">
      <c r="A364" s="266"/>
      <c r="B364" s="266"/>
      <c r="C364" s="266"/>
      <c r="D364" s="266"/>
      <c r="E364" s="266"/>
      <c r="F364" s="266"/>
      <c r="G364" s="266"/>
      <c r="H364" s="266"/>
      <c r="I364" s="266"/>
      <c r="J364" s="266"/>
      <c r="K364" s="266"/>
      <c r="L364" s="266"/>
      <c r="M364" s="266"/>
      <c r="N364" s="266"/>
      <c r="O364" s="266"/>
      <c r="P364" s="266"/>
      <c r="Q364" s="266"/>
      <c r="R364" s="266"/>
      <c r="S364" s="266"/>
      <c r="T364" s="266"/>
      <c r="U364" s="266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</row>
    <row r="365" spans="1:33" s="43" customFormat="1" ht="12.75" customHeight="1">
      <c r="A365" s="266"/>
      <c r="B365" s="266"/>
      <c r="C365" s="266"/>
      <c r="D365" s="266"/>
      <c r="E365" s="266"/>
      <c r="F365" s="266"/>
      <c r="G365" s="266"/>
      <c r="H365" s="266"/>
      <c r="I365" s="266"/>
      <c r="J365" s="266"/>
      <c r="K365" s="266"/>
      <c r="L365" s="266"/>
      <c r="M365" s="266"/>
      <c r="N365" s="266"/>
      <c r="O365" s="266"/>
      <c r="P365" s="266"/>
      <c r="Q365" s="266"/>
      <c r="R365" s="266"/>
      <c r="S365" s="266"/>
      <c r="T365" s="266"/>
      <c r="U365" s="266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</row>
    <row r="366" spans="1:33" s="43" customFormat="1" ht="12.75" customHeight="1">
      <c r="A366" s="266"/>
      <c r="B366" s="266"/>
      <c r="C366" s="266"/>
      <c r="D366" s="266"/>
      <c r="E366" s="266"/>
      <c r="F366" s="266"/>
      <c r="G366" s="266"/>
      <c r="H366" s="266"/>
      <c r="I366" s="266"/>
      <c r="J366" s="266"/>
      <c r="K366" s="266"/>
      <c r="L366" s="266"/>
      <c r="M366" s="266"/>
      <c r="N366" s="266"/>
      <c r="O366" s="266"/>
      <c r="P366" s="266"/>
      <c r="Q366" s="266"/>
      <c r="R366" s="266"/>
      <c r="S366" s="266"/>
      <c r="T366" s="266"/>
      <c r="U366" s="266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</row>
    <row r="367" spans="1:33" s="43" customFormat="1" ht="12.75" customHeight="1">
      <c r="A367" s="266"/>
      <c r="B367" s="266"/>
      <c r="C367" s="266"/>
      <c r="D367" s="266"/>
      <c r="E367" s="266"/>
      <c r="F367" s="266"/>
      <c r="G367" s="266"/>
      <c r="H367" s="266"/>
      <c r="I367" s="266"/>
      <c r="J367" s="266"/>
      <c r="K367" s="266"/>
      <c r="L367" s="266"/>
      <c r="M367" s="266"/>
      <c r="N367" s="266"/>
      <c r="O367" s="266"/>
      <c r="P367" s="266"/>
      <c r="Q367" s="266"/>
      <c r="R367" s="266"/>
      <c r="S367" s="266"/>
      <c r="T367" s="266"/>
      <c r="U367" s="266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</row>
    <row r="368" spans="1:33" s="43" customFormat="1" ht="12.75" customHeight="1">
      <c r="A368" s="266"/>
      <c r="B368" s="266"/>
      <c r="C368" s="266"/>
      <c r="D368" s="266"/>
      <c r="E368" s="266"/>
      <c r="F368" s="266"/>
      <c r="G368" s="266"/>
      <c r="H368" s="266"/>
      <c r="I368" s="266"/>
      <c r="J368" s="266"/>
      <c r="K368" s="266"/>
      <c r="L368" s="266"/>
      <c r="M368" s="266"/>
      <c r="N368" s="266"/>
      <c r="O368" s="266"/>
      <c r="P368" s="266"/>
      <c r="Q368" s="266"/>
      <c r="R368" s="266"/>
      <c r="S368" s="266"/>
      <c r="T368" s="266"/>
      <c r="U368" s="266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</row>
    <row r="369" spans="1:33" s="43" customFormat="1" ht="12.75" customHeight="1">
      <c r="A369" s="266"/>
      <c r="B369" s="266"/>
      <c r="C369" s="266"/>
      <c r="D369" s="266"/>
      <c r="E369" s="266"/>
      <c r="F369" s="266"/>
      <c r="G369" s="266"/>
      <c r="H369" s="266"/>
      <c r="I369" s="266"/>
      <c r="J369" s="266"/>
      <c r="K369" s="266"/>
      <c r="L369" s="266"/>
      <c r="M369" s="266"/>
      <c r="N369" s="266"/>
      <c r="O369" s="266"/>
      <c r="P369" s="266"/>
      <c r="Q369" s="266"/>
      <c r="R369" s="266"/>
      <c r="S369" s="266"/>
      <c r="T369" s="266"/>
      <c r="U369" s="266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</row>
    <row r="370" spans="1:33" s="43" customFormat="1" ht="12.75" customHeight="1">
      <c r="A370" s="266"/>
      <c r="B370" s="266"/>
      <c r="C370" s="266"/>
      <c r="D370" s="266"/>
      <c r="E370" s="266"/>
      <c r="F370" s="266"/>
      <c r="G370" s="266"/>
      <c r="H370" s="266"/>
      <c r="I370" s="266"/>
      <c r="J370" s="266"/>
      <c r="K370" s="266"/>
      <c r="L370" s="266"/>
      <c r="M370" s="266"/>
      <c r="N370" s="266"/>
      <c r="O370" s="266"/>
      <c r="P370" s="266"/>
      <c r="Q370" s="266"/>
      <c r="R370" s="266"/>
      <c r="S370" s="266"/>
      <c r="T370" s="266"/>
      <c r="U370" s="266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</row>
    <row r="371" spans="1:33" s="43" customFormat="1" ht="12.75" customHeight="1">
      <c r="A371" s="266"/>
      <c r="B371" s="266"/>
      <c r="C371" s="266"/>
      <c r="D371" s="266"/>
      <c r="E371" s="266"/>
      <c r="F371" s="266"/>
      <c r="G371" s="266"/>
      <c r="H371" s="266"/>
      <c r="I371" s="266"/>
      <c r="J371" s="266"/>
      <c r="K371" s="266"/>
      <c r="L371" s="266"/>
      <c r="M371" s="266"/>
      <c r="N371" s="266"/>
      <c r="O371" s="266"/>
      <c r="P371" s="266"/>
      <c r="Q371" s="266"/>
      <c r="R371" s="266"/>
      <c r="S371" s="266"/>
      <c r="T371" s="266"/>
      <c r="U371" s="266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</row>
    <row r="372" spans="1:33" s="43" customFormat="1" ht="12.75" customHeight="1">
      <c r="A372" s="266"/>
      <c r="B372" s="266"/>
      <c r="C372" s="266"/>
      <c r="D372" s="266"/>
      <c r="E372" s="266"/>
      <c r="F372" s="266"/>
      <c r="G372" s="266"/>
      <c r="H372" s="266"/>
      <c r="I372" s="266"/>
      <c r="J372" s="266"/>
      <c r="K372" s="266"/>
      <c r="L372" s="266"/>
      <c r="M372" s="266"/>
      <c r="N372" s="266"/>
      <c r="O372" s="266"/>
      <c r="P372" s="266"/>
      <c r="Q372" s="266"/>
      <c r="R372" s="266"/>
      <c r="S372" s="266"/>
      <c r="T372" s="266"/>
      <c r="U372" s="266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</row>
    <row r="373" spans="1:33" s="43" customFormat="1" ht="12.75" customHeight="1">
      <c r="A373" s="266"/>
      <c r="B373" s="266"/>
      <c r="C373" s="266"/>
      <c r="D373" s="266"/>
      <c r="E373" s="266"/>
      <c r="F373" s="266"/>
      <c r="G373" s="266"/>
      <c r="H373" s="266"/>
      <c r="I373" s="266"/>
      <c r="J373" s="266"/>
      <c r="K373" s="266"/>
      <c r="L373" s="266"/>
      <c r="M373" s="266"/>
      <c r="N373" s="266"/>
      <c r="O373" s="266"/>
      <c r="P373" s="266"/>
      <c r="Q373" s="266"/>
      <c r="R373" s="266"/>
      <c r="S373" s="266"/>
      <c r="T373" s="266"/>
      <c r="U373" s="266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</row>
    <row r="374" spans="1:33" s="43" customFormat="1" ht="12.75" customHeight="1">
      <c r="A374" s="266"/>
      <c r="B374" s="266"/>
      <c r="C374" s="266"/>
      <c r="D374" s="266"/>
      <c r="E374" s="266"/>
      <c r="F374" s="266"/>
      <c r="G374" s="266"/>
      <c r="H374" s="266"/>
      <c r="I374" s="266"/>
      <c r="J374" s="266"/>
      <c r="K374" s="266"/>
      <c r="L374" s="266"/>
      <c r="M374" s="266"/>
      <c r="N374" s="266"/>
      <c r="O374" s="266"/>
      <c r="P374" s="266"/>
      <c r="Q374" s="266"/>
      <c r="R374" s="266"/>
      <c r="S374" s="266"/>
      <c r="T374" s="266"/>
      <c r="U374" s="266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</row>
    <row r="375" spans="1:33" s="43" customFormat="1" ht="12.75" customHeight="1">
      <c r="A375" s="266"/>
      <c r="B375" s="266"/>
      <c r="C375" s="266"/>
      <c r="D375" s="266"/>
      <c r="E375" s="266"/>
      <c r="F375" s="266"/>
      <c r="G375" s="266"/>
      <c r="H375" s="266"/>
      <c r="I375" s="266"/>
      <c r="J375" s="266"/>
      <c r="K375" s="266"/>
      <c r="L375" s="266"/>
      <c r="M375" s="266"/>
      <c r="N375" s="266"/>
      <c r="O375" s="266"/>
      <c r="P375" s="266"/>
      <c r="Q375" s="266"/>
      <c r="R375" s="266"/>
      <c r="S375" s="266"/>
      <c r="T375" s="266"/>
      <c r="U375" s="266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</row>
    <row r="376" spans="1:33" s="43" customFormat="1" ht="12.75" customHeight="1">
      <c r="A376" s="266"/>
      <c r="B376" s="266"/>
      <c r="C376" s="266"/>
      <c r="D376" s="266"/>
      <c r="E376" s="266"/>
      <c r="F376" s="266"/>
      <c r="G376" s="266"/>
      <c r="H376" s="266"/>
      <c r="I376" s="266"/>
      <c r="J376" s="266"/>
      <c r="K376" s="266"/>
      <c r="L376" s="266"/>
      <c r="M376" s="266"/>
      <c r="N376" s="266"/>
      <c r="O376" s="266"/>
      <c r="P376" s="266"/>
      <c r="Q376" s="266"/>
      <c r="R376" s="266"/>
      <c r="S376" s="266"/>
      <c r="T376" s="266"/>
      <c r="U376" s="266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</row>
    <row r="377" spans="1:33" s="43" customFormat="1" ht="12.75" customHeight="1">
      <c r="A377" s="266"/>
      <c r="B377" s="266"/>
      <c r="C377" s="266"/>
      <c r="D377" s="266"/>
      <c r="E377" s="266"/>
      <c r="F377" s="266"/>
      <c r="G377" s="266"/>
      <c r="H377" s="266"/>
      <c r="I377" s="266"/>
      <c r="J377" s="266"/>
      <c r="K377" s="266"/>
      <c r="L377" s="266"/>
      <c r="M377" s="266"/>
      <c r="N377" s="266"/>
      <c r="O377" s="266"/>
      <c r="P377" s="266"/>
      <c r="Q377" s="266"/>
      <c r="R377" s="266"/>
      <c r="S377" s="266"/>
      <c r="T377" s="266"/>
      <c r="U377" s="266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</row>
    <row r="378" spans="1:33" s="43" customFormat="1" ht="12.75" customHeight="1">
      <c r="A378" s="266"/>
      <c r="B378" s="266"/>
      <c r="C378" s="266"/>
      <c r="D378" s="266"/>
      <c r="E378" s="266"/>
      <c r="F378" s="266"/>
      <c r="G378" s="266"/>
      <c r="H378" s="266"/>
      <c r="I378" s="266"/>
      <c r="J378" s="266"/>
      <c r="K378" s="266"/>
      <c r="L378" s="266"/>
      <c r="M378" s="266"/>
      <c r="N378" s="266"/>
      <c r="O378" s="266"/>
      <c r="P378" s="266"/>
      <c r="Q378" s="266"/>
      <c r="R378" s="266"/>
      <c r="S378" s="266"/>
      <c r="T378" s="266"/>
      <c r="U378" s="266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</row>
    <row r="379" spans="1:33" s="43" customFormat="1" ht="12.75" customHeight="1">
      <c r="A379" s="266"/>
      <c r="B379" s="266"/>
      <c r="C379" s="266"/>
      <c r="D379" s="266"/>
      <c r="E379" s="266"/>
      <c r="F379" s="266"/>
      <c r="G379" s="266"/>
      <c r="H379" s="266"/>
      <c r="I379" s="266"/>
      <c r="J379" s="266"/>
      <c r="K379" s="266"/>
      <c r="L379" s="266"/>
      <c r="M379" s="266"/>
      <c r="N379" s="266"/>
      <c r="O379" s="266"/>
      <c r="P379" s="266"/>
      <c r="Q379" s="266"/>
      <c r="R379" s="266"/>
      <c r="S379" s="266"/>
      <c r="T379" s="266"/>
      <c r="U379" s="266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</row>
    <row r="380" spans="1:33" s="43" customFormat="1" ht="12.75" customHeight="1">
      <c r="A380" s="266"/>
      <c r="B380" s="266"/>
      <c r="C380" s="266"/>
      <c r="D380" s="266"/>
      <c r="E380" s="266"/>
      <c r="F380" s="266"/>
      <c r="G380" s="266"/>
      <c r="H380" s="266"/>
      <c r="I380" s="266"/>
      <c r="J380" s="266"/>
      <c r="K380" s="266"/>
      <c r="L380" s="266"/>
      <c r="M380" s="266"/>
      <c r="N380" s="266"/>
      <c r="O380" s="266"/>
      <c r="P380" s="266"/>
      <c r="Q380" s="266"/>
      <c r="R380" s="266"/>
      <c r="S380" s="266"/>
      <c r="T380" s="266"/>
      <c r="U380" s="266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</row>
    <row r="381" spans="1:33" s="43" customFormat="1" ht="12.75" customHeight="1">
      <c r="A381" s="266"/>
      <c r="B381" s="266"/>
      <c r="C381" s="266"/>
      <c r="D381" s="266"/>
      <c r="E381" s="266"/>
      <c r="F381" s="266"/>
      <c r="G381" s="266"/>
      <c r="H381" s="266"/>
      <c r="I381" s="266"/>
      <c r="J381" s="266"/>
      <c r="K381" s="266"/>
      <c r="L381" s="266"/>
      <c r="M381" s="266"/>
      <c r="N381" s="266"/>
      <c r="O381" s="266"/>
      <c r="P381" s="266"/>
      <c r="Q381" s="266"/>
      <c r="R381" s="266"/>
      <c r="S381" s="266"/>
      <c r="T381" s="266"/>
      <c r="U381" s="266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</row>
    <row r="382" spans="1:33" s="43" customFormat="1" ht="12.75" customHeight="1">
      <c r="A382" s="266"/>
      <c r="B382" s="266"/>
      <c r="C382" s="266"/>
      <c r="D382" s="266"/>
      <c r="E382" s="266"/>
      <c r="F382" s="266"/>
      <c r="G382" s="266"/>
      <c r="H382" s="266"/>
      <c r="I382" s="266"/>
      <c r="J382" s="266"/>
      <c r="K382" s="266"/>
      <c r="L382" s="266"/>
      <c r="M382" s="266"/>
      <c r="N382" s="266"/>
      <c r="O382" s="266"/>
      <c r="P382" s="266"/>
      <c r="Q382" s="266"/>
      <c r="R382" s="266"/>
      <c r="S382" s="266"/>
      <c r="T382" s="266"/>
      <c r="U382" s="266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</row>
    <row r="383" spans="1:33" s="43" customFormat="1" ht="3.75" customHeight="1">
      <c r="A383" s="443"/>
      <c r="B383" s="443"/>
      <c r="C383" s="443"/>
      <c r="D383" s="443"/>
      <c r="E383" s="443"/>
      <c r="F383" s="443"/>
      <c r="G383" s="443"/>
      <c r="H383" s="443"/>
      <c r="I383" s="443"/>
      <c r="J383" s="443"/>
      <c r="K383" s="443"/>
      <c r="L383" s="443"/>
      <c r="M383" s="443"/>
      <c r="N383" s="443"/>
      <c r="O383" s="443"/>
      <c r="P383" s="443"/>
      <c r="Q383" s="443"/>
      <c r="R383" s="443"/>
      <c r="S383" s="443"/>
      <c r="T383" s="443"/>
      <c r="U383" s="443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</row>
    <row r="384" spans="1:21" s="255" customFormat="1" ht="23.25" customHeight="1">
      <c r="A384" s="534" t="s">
        <v>326</v>
      </c>
      <c r="B384" s="535"/>
      <c r="C384" s="535"/>
      <c r="D384" s="535"/>
      <c r="E384" s="535"/>
      <c r="F384" s="535"/>
      <c r="G384" s="535"/>
      <c r="H384" s="535"/>
      <c r="I384" s="535"/>
      <c r="J384" s="535"/>
      <c r="K384" s="535"/>
      <c r="L384" s="535"/>
      <c r="M384" s="535"/>
      <c r="N384" s="535"/>
      <c r="O384" s="535"/>
      <c r="P384" s="535"/>
      <c r="Q384" s="535"/>
      <c r="R384" s="535"/>
      <c r="S384" s="535"/>
      <c r="T384" s="535"/>
      <c r="U384" s="536"/>
    </row>
    <row r="385" spans="1:19" ht="4.5" customHeight="1" thickBo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43"/>
    </row>
    <row r="386" spans="1:21" ht="33.75" customHeight="1">
      <c r="A386" s="595" t="s">
        <v>164</v>
      </c>
      <c r="B386" s="571" t="s">
        <v>49</v>
      </c>
      <c r="C386" s="572"/>
      <c r="D386" s="574" t="s">
        <v>175</v>
      </c>
      <c r="E386" s="606" t="s">
        <v>185</v>
      </c>
      <c r="F386" s="569" t="s">
        <v>177</v>
      </c>
      <c r="G386" s="569" t="s">
        <v>178</v>
      </c>
      <c r="H386" s="569" t="s">
        <v>179</v>
      </c>
      <c r="I386" s="569" t="s">
        <v>186</v>
      </c>
      <c r="J386" s="565" t="s">
        <v>162</v>
      </c>
      <c r="K386" s="582"/>
      <c r="L386" s="583"/>
      <c r="M386" s="551" t="s">
        <v>184</v>
      </c>
      <c r="N386" s="551"/>
      <c r="O386" s="598" t="s">
        <v>155</v>
      </c>
      <c r="P386" s="563" t="s">
        <v>176</v>
      </c>
      <c r="Q386" s="538"/>
      <c r="R386" s="604" t="s">
        <v>183</v>
      </c>
      <c r="S386" s="567" t="s">
        <v>165</v>
      </c>
      <c r="T386" s="568"/>
      <c r="U386" s="541" t="s">
        <v>324</v>
      </c>
    </row>
    <row r="387" spans="1:21" ht="24" customHeight="1">
      <c r="A387" s="596"/>
      <c r="B387" s="321" t="s">
        <v>173</v>
      </c>
      <c r="C387" s="322" t="s">
        <v>154</v>
      </c>
      <c r="D387" s="575"/>
      <c r="E387" s="607"/>
      <c r="F387" s="570"/>
      <c r="G387" s="570"/>
      <c r="H387" s="570"/>
      <c r="I387" s="570"/>
      <c r="J387" s="400" t="s">
        <v>180</v>
      </c>
      <c r="K387" s="400" t="s">
        <v>181</v>
      </c>
      <c r="L387" s="400" t="s">
        <v>182</v>
      </c>
      <c r="M387" s="399" t="s">
        <v>173</v>
      </c>
      <c r="N387" s="399" t="s">
        <v>154</v>
      </c>
      <c r="O387" s="599"/>
      <c r="P387" s="319" t="s">
        <v>173</v>
      </c>
      <c r="Q387" s="320" t="s">
        <v>154</v>
      </c>
      <c r="R387" s="605"/>
      <c r="S387" s="317" t="s">
        <v>174</v>
      </c>
      <c r="T387" s="318" t="s">
        <v>154</v>
      </c>
      <c r="U387" s="542"/>
    </row>
    <row r="388" spans="1:21" ht="12.75" customHeight="1">
      <c r="A388" s="597"/>
      <c r="B388" s="272" t="s">
        <v>82</v>
      </c>
      <c r="C388" s="265" t="s">
        <v>166</v>
      </c>
      <c r="D388" s="273" t="s">
        <v>167</v>
      </c>
      <c r="E388" s="272" t="s">
        <v>87</v>
      </c>
      <c r="F388" s="265" t="s">
        <v>79</v>
      </c>
      <c r="G388" s="265" t="s">
        <v>80</v>
      </c>
      <c r="H388" s="265" t="s">
        <v>153</v>
      </c>
      <c r="I388" s="265" t="s">
        <v>161</v>
      </c>
      <c r="J388" s="265" t="s">
        <v>163</v>
      </c>
      <c r="K388" s="265" t="s">
        <v>83</v>
      </c>
      <c r="L388" s="265" t="s">
        <v>187</v>
      </c>
      <c r="M388" s="265" t="s">
        <v>188</v>
      </c>
      <c r="N388" s="265" t="s">
        <v>81</v>
      </c>
      <c r="O388" s="273" t="s">
        <v>189</v>
      </c>
      <c r="P388" s="272" t="s">
        <v>85</v>
      </c>
      <c r="Q388" s="265" t="s">
        <v>190</v>
      </c>
      <c r="R388" s="273" t="s">
        <v>191</v>
      </c>
      <c r="S388" s="272" t="s">
        <v>192</v>
      </c>
      <c r="T388" s="265" t="s">
        <v>193</v>
      </c>
      <c r="U388" s="273" t="s">
        <v>194</v>
      </c>
    </row>
    <row r="389" spans="1:21" ht="22.5" customHeight="1">
      <c r="A389" s="288" t="s">
        <v>172</v>
      </c>
      <c r="B389" s="324">
        <f>SUM(B390:B396)</f>
        <v>8436</v>
      </c>
      <c r="C389" s="347">
        <f>SUM(C390:C396)</f>
        <v>3576</v>
      </c>
      <c r="D389" s="326">
        <f>SUM(D390:D396)</f>
        <v>12012</v>
      </c>
      <c r="E389" s="294">
        <f>SUM(E390:E396)</f>
        <v>657</v>
      </c>
      <c r="F389" s="295">
        <f>SUM(F390:F396)</f>
        <v>1254</v>
      </c>
      <c r="G389" s="295">
        <f aca="true" t="shared" si="31" ref="G389:O389">SUM(G390:G396)</f>
        <v>6</v>
      </c>
      <c r="H389" s="295">
        <f t="shared" si="31"/>
        <v>9</v>
      </c>
      <c r="I389" s="295">
        <f t="shared" si="31"/>
        <v>93</v>
      </c>
      <c r="J389" s="295">
        <f t="shared" si="31"/>
        <v>107</v>
      </c>
      <c r="K389" s="295">
        <f t="shared" si="31"/>
        <v>13</v>
      </c>
      <c r="L389" s="295">
        <f t="shared" si="31"/>
        <v>26</v>
      </c>
      <c r="M389" s="295">
        <f t="shared" si="31"/>
        <v>2165</v>
      </c>
      <c r="N389" s="295">
        <f t="shared" si="31"/>
        <v>460</v>
      </c>
      <c r="O389" s="353">
        <f t="shared" si="31"/>
        <v>2625</v>
      </c>
      <c r="P389" s="330">
        <f aca="true" t="shared" si="32" ref="P389:U389">SUM(P390:P396)</f>
        <v>821</v>
      </c>
      <c r="Q389" s="332">
        <f t="shared" si="32"/>
        <v>618</v>
      </c>
      <c r="R389" s="331">
        <f t="shared" si="32"/>
        <v>1439</v>
      </c>
      <c r="S389" s="345">
        <f t="shared" si="32"/>
        <v>5450</v>
      </c>
      <c r="T389" s="346">
        <f t="shared" si="32"/>
        <v>2498</v>
      </c>
      <c r="U389" s="334">
        <f t="shared" si="32"/>
        <v>7948</v>
      </c>
    </row>
    <row r="390" spans="1:33" s="251" customFormat="1" ht="17.25" customHeight="1">
      <c r="A390" s="289" t="s">
        <v>207</v>
      </c>
      <c r="B390" s="484">
        <v>1741</v>
      </c>
      <c r="C390" s="257">
        <v>713</v>
      </c>
      <c r="D390" s="277">
        <f aca="true" t="shared" si="33" ref="D390:D396">SUM(B390:C390)</f>
        <v>2454</v>
      </c>
      <c r="E390" s="297">
        <v>133</v>
      </c>
      <c r="F390" s="298">
        <v>332</v>
      </c>
      <c r="G390" s="298">
        <v>3</v>
      </c>
      <c r="H390" s="298">
        <v>2</v>
      </c>
      <c r="I390" s="298">
        <v>14</v>
      </c>
      <c r="J390" s="298">
        <v>4</v>
      </c>
      <c r="K390" s="298">
        <v>0</v>
      </c>
      <c r="L390" s="298">
        <v>0</v>
      </c>
      <c r="M390" s="298">
        <f>SUM(E390:L390)</f>
        <v>488</v>
      </c>
      <c r="N390" s="298">
        <v>252</v>
      </c>
      <c r="O390" s="299">
        <f>SUM(M390:N390)</f>
        <v>740</v>
      </c>
      <c r="P390" s="283">
        <v>319</v>
      </c>
      <c r="Q390" s="258">
        <v>13</v>
      </c>
      <c r="R390" s="284">
        <f>SUM(P390:Q390)</f>
        <v>332</v>
      </c>
      <c r="S390" s="307">
        <f aca="true" t="shared" si="34" ref="S390:T396">+B390-M390-P390</f>
        <v>934</v>
      </c>
      <c r="T390" s="308">
        <f t="shared" si="34"/>
        <v>448</v>
      </c>
      <c r="U390" s="309">
        <f aca="true" t="shared" si="35" ref="U390:U396">+S390+T390</f>
        <v>1382</v>
      </c>
      <c r="V390" s="252"/>
      <c r="W390" s="252"/>
      <c r="X390" s="252"/>
      <c r="Y390" s="252"/>
      <c r="Z390" s="252"/>
      <c r="AA390" s="252"/>
      <c r="AB390" s="252"/>
      <c r="AC390" s="252"/>
      <c r="AD390" s="252"/>
      <c r="AE390" s="252"/>
      <c r="AF390" s="252"/>
      <c r="AG390" s="252"/>
    </row>
    <row r="391" spans="1:33" s="251" customFormat="1" ht="17.25" customHeight="1">
      <c r="A391" s="289" t="s">
        <v>208</v>
      </c>
      <c r="B391" s="276">
        <v>964</v>
      </c>
      <c r="C391" s="257">
        <v>609</v>
      </c>
      <c r="D391" s="277">
        <f t="shared" si="33"/>
        <v>1573</v>
      </c>
      <c r="E391" s="297">
        <v>83</v>
      </c>
      <c r="F391" s="298">
        <v>177</v>
      </c>
      <c r="G391" s="298">
        <v>0</v>
      </c>
      <c r="H391" s="298">
        <v>0</v>
      </c>
      <c r="I391" s="298">
        <v>24</v>
      </c>
      <c r="J391" s="298">
        <v>7</v>
      </c>
      <c r="K391" s="298">
        <v>2</v>
      </c>
      <c r="L391" s="298">
        <v>3</v>
      </c>
      <c r="M391" s="298">
        <f aca="true" t="shared" si="36" ref="M391:M396">SUM(E391:L391)</f>
        <v>296</v>
      </c>
      <c r="N391" s="298">
        <v>4</v>
      </c>
      <c r="O391" s="299">
        <f aca="true" t="shared" si="37" ref="O391:O396">SUM(M391:N391)</f>
        <v>300</v>
      </c>
      <c r="P391" s="283">
        <v>89</v>
      </c>
      <c r="Q391" s="258">
        <v>1</v>
      </c>
      <c r="R391" s="284">
        <f aca="true" t="shared" si="38" ref="R391:R396">SUM(P391:Q391)</f>
        <v>90</v>
      </c>
      <c r="S391" s="307">
        <f t="shared" si="34"/>
        <v>579</v>
      </c>
      <c r="T391" s="308">
        <f t="shared" si="34"/>
        <v>604</v>
      </c>
      <c r="U391" s="309">
        <f t="shared" si="35"/>
        <v>1183</v>
      </c>
      <c r="V391" s="252"/>
      <c r="W391" s="252"/>
      <c r="X391" s="252"/>
      <c r="Y391" s="252"/>
      <c r="Z391" s="252"/>
      <c r="AA391" s="252"/>
      <c r="AB391" s="252"/>
      <c r="AC391" s="252"/>
      <c r="AD391" s="252"/>
      <c r="AE391" s="252"/>
      <c r="AF391" s="252"/>
      <c r="AG391" s="252"/>
    </row>
    <row r="392" spans="1:33" s="251" customFormat="1" ht="17.25" customHeight="1">
      <c r="A392" s="289" t="s">
        <v>211</v>
      </c>
      <c r="B392" s="276">
        <v>938</v>
      </c>
      <c r="C392" s="257">
        <v>269</v>
      </c>
      <c r="D392" s="277">
        <f t="shared" si="33"/>
        <v>1207</v>
      </c>
      <c r="E392" s="297">
        <v>45</v>
      </c>
      <c r="F392" s="298">
        <v>211</v>
      </c>
      <c r="G392" s="298">
        <v>0</v>
      </c>
      <c r="H392" s="298">
        <v>0</v>
      </c>
      <c r="I392" s="298">
        <v>11</v>
      </c>
      <c r="J392" s="298">
        <v>11</v>
      </c>
      <c r="K392" s="298">
        <v>1</v>
      </c>
      <c r="L392" s="298">
        <v>3</v>
      </c>
      <c r="M392" s="298">
        <f t="shared" si="36"/>
        <v>282</v>
      </c>
      <c r="N392" s="298">
        <v>1</v>
      </c>
      <c r="O392" s="299">
        <f t="shared" si="37"/>
        <v>283</v>
      </c>
      <c r="P392" s="283">
        <v>8</v>
      </c>
      <c r="Q392" s="258">
        <v>17</v>
      </c>
      <c r="R392" s="284">
        <f t="shared" si="38"/>
        <v>25</v>
      </c>
      <c r="S392" s="307">
        <f t="shared" si="34"/>
        <v>648</v>
      </c>
      <c r="T392" s="308">
        <f t="shared" si="34"/>
        <v>251</v>
      </c>
      <c r="U392" s="309">
        <f t="shared" si="35"/>
        <v>899</v>
      </c>
      <c r="V392" s="252"/>
      <c r="W392" s="252"/>
      <c r="X392" s="252"/>
      <c r="Y392" s="252"/>
      <c r="Z392" s="252"/>
      <c r="AA392" s="252"/>
      <c r="AB392" s="252"/>
      <c r="AC392" s="252"/>
      <c r="AD392" s="252"/>
      <c r="AE392" s="252"/>
      <c r="AF392" s="252"/>
      <c r="AG392" s="252"/>
    </row>
    <row r="393" spans="1:33" s="251" customFormat="1" ht="17.25" customHeight="1">
      <c r="A393" s="289" t="s">
        <v>212</v>
      </c>
      <c r="B393" s="276">
        <v>1620</v>
      </c>
      <c r="C393" s="257">
        <v>589</v>
      </c>
      <c r="D393" s="277">
        <f t="shared" si="33"/>
        <v>2209</v>
      </c>
      <c r="E393" s="297">
        <v>116</v>
      </c>
      <c r="F393" s="298">
        <v>114</v>
      </c>
      <c r="G393" s="298">
        <v>0</v>
      </c>
      <c r="H393" s="298">
        <v>2</v>
      </c>
      <c r="I393" s="298">
        <v>10</v>
      </c>
      <c r="J393" s="298">
        <v>27</v>
      </c>
      <c r="K393" s="298">
        <v>1</v>
      </c>
      <c r="L393" s="298">
        <v>9</v>
      </c>
      <c r="M393" s="298">
        <f t="shared" si="36"/>
        <v>279</v>
      </c>
      <c r="N393" s="298">
        <v>179</v>
      </c>
      <c r="O393" s="299">
        <f t="shared" si="37"/>
        <v>458</v>
      </c>
      <c r="P393" s="283">
        <v>306</v>
      </c>
      <c r="Q393" s="258">
        <v>499</v>
      </c>
      <c r="R393" s="284">
        <f t="shared" si="38"/>
        <v>805</v>
      </c>
      <c r="S393" s="307">
        <f t="shared" si="34"/>
        <v>1035</v>
      </c>
      <c r="T393" s="308">
        <f t="shared" si="34"/>
        <v>-89</v>
      </c>
      <c r="U393" s="309">
        <f t="shared" si="35"/>
        <v>946</v>
      </c>
      <c r="V393" s="252"/>
      <c r="W393" s="252"/>
      <c r="X393" s="252"/>
      <c r="Y393" s="252"/>
      <c r="Z393" s="252"/>
      <c r="AA393" s="252"/>
      <c r="AB393" s="252"/>
      <c r="AC393" s="252"/>
      <c r="AD393" s="252"/>
      <c r="AE393" s="252"/>
      <c r="AF393" s="252"/>
      <c r="AG393" s="252"/>
    </row>
    <row r="394" spans="1:33" s="251" customFormat="1" ht="17.25" customHeight="1">
      <c r="A394" s="289" t="s">
        <v>210</v>
      </c>
      <c r="B394" s="276">
        <v>1669</v>
      </c>
      <c r="C394" s="257">
        <v>687</v>
      </c>
      <c r="D394" s="277">
        <f t="shared" si="33"/>
        <v>2356</v>
      </c>
      <c r="E394" s="297">
        <v>188</v>
      </c>
      <c r="F394" s="298">
        <v>208</v>
      </c>
      <c r="G394" s="298">
        <v>1</v>
      </c>
      <c r="H394" s="298">
        <v>3</v>
      </c>
      <c r="I394" s="298">
        <v>15</v>
      </c>
      <c r="J394" s="298">
        <v>19</v>
      </c>
      <c r="K394" s="298">
        <v>2</v>
      </c>
      <c r="L394" s="298">
        <v>2</v>
      </c>
      <c r="M394" s="298">
        <f t="shared" si="36"/>
        <v>438</v>
      </c>
      <c r="N394" s="298">
        <v>7</v>
      </c>
      <c r="O394" s="299">
        <f t="shared" si="37"/>
        <v>445</v>
      </c>
      <c r="P394" s="283">
        <v>28</v>
      </c>
      <c r="Q394" s="258">
        <v>1</v>
      </c>
      <c r="R394" s="284">
        <f t="shared" si="38"/>
        <v>29</v>
      </c>
      <c r="S394" s="307">
        <f t="shared" si="34"/>
        <v>1203</v>
      </c>
      <c r="T394" s="308">
        <f t="shared" si="34"/>
        <v>679</v>
      </c>
      <c r="U394" s="309">
        <f t="shared" si="35"/>
        <v>1882</v>
      </c>
      <c r="V394" s="252"/>
      <c r="W394" s="252"/>
      <c r="X394" s="252"/>
      <c r="Y394" s="252"/>
      <c r="Z394" s="252"/>
      <c r="AA394" s="252"/>
      <c r="AB394" s="252"/>
      <c r="AC394" s="252"/>
      <c r="AD394" s="252"/>
      <c r="AE394" s="252"/>
      <c r="AF394" s="252"/>
      <c r="AG394" s="252"/>
    </row>
    <row r="395" spans="1:33" s="251" customFormat="1" ht="17.25" customHeight="1">
      <c r="A395" s="289" t="s">
        <v>213</v>
      </c>
      <c r="B395" s="276">
        <v>1091</v>
      </c>
      <c r="C395" s="257">
        <v>485</v>
      </c>
      <c r="D395" s="277">
        <f t="shared" si="33"/>
        <v>1576</v>
      </c>
      <c r="E395" s="297">
        <v>82</v>
      </c>
      <c r="F395" s="298">
        <v>151</v>
      </c>
      <c r="G395" s="298">
        <v>2</v>
      </c>
      <c r="H395" s="298">
        <v>2</v>
      </c>
      <c r="I395" s="298">
        <v>11</v>
      </c>
      <c r="J395" s="298">
        <v>36</v>
      </c>
      <c r="K395" s="298">
        <v>7</v>
      </c>
      <c r="L395" s="298">
        <v>9</v>
      </c>
      <c r="M395" s="298">
        <f t="shared" si="36"/>
        <v>300</v>
      </c>
      <c r="N395" s="298">
        <v>14</v>
      </c>
      <c r="O395" s="299">
        <f t="shared" si="37"/>
        <v>314</v>
      </c>
      <c r="P395" s="283">
        <v>64</v>
      </c>
      <c r="Q395" s="258">
        <v>85</v>
      </c>
      <c r="R395" s="284">
        <f t="shared" si="38"/>
        <v>149</v>
      </c>
      <c r="S395" s="307">
        <f t="shared" si="34"/>
        <v>727</v>
      </c>
      <c r="T395" s="308">
        <f t="shared" si="34"/>
        <v>386</v>
      </c>
      <c r="U395" s="309">
        <f t="shared" si="35"/>
        <v>1113</v>
      </c>
      <c r="V395" s="252"/>
      <c r="W395" s="252"/>
      <c r="X395" s="252"/>
      <c r="Y395" s="252"/>
      <c r="Z395" s="252"/>
      <c r="AA395" s="252"/>
      <c r="AB395" s="252"/>
      <c r="AC395" s="252"/>
      <c r="AD395" s="252"/>
      <c r="AE395" s="252"/>
      <c r="AF395" s="252"/>
      <c r="AG395" s="252"/>
    </row>
    <row r="396" spans="1:33" s="251" customFormat="1" ht="17.25" customHeight="1" thickBot="1">
      <c r="A396" s="290" t="s">
        <v>209</v>
      </c>
      <c r="B396" s="278">
        <v>413</v>
      </c>
      <c r="C396" s="279">
        <v>224</v>
      </c>
      <c r="D396" s="280">
        <f t="shared" si="33"/>
        <v>637</v>
      </c>
      <c r="E396" s="300">
        <v>10</v>
      </c>
      <c r="F396" s="301">
        <v>61</v>
      </c>
      <c r="G396" s="301">
        <v>0</v>
      </c>
      <c r="H396" s="301">
        <v>0</v>
      </c>
      <c r="I396" s="301">
        <v>8</v>
      </c>
      <c r="J396" s="301">
        <v>3</v>
      </c>
      <c r="K396" s="301">
        <v>0</v>
      </c>
      <c r="L396" s="301">
        <v>0</v>
      </c>
      <c r="M396" s="301">
        <f t="shared" si="36"/>
        <v>82</v>
      </c>
      <c r="N396" s="301">
        <v>3</v>
      </c>
      <c r="O396" s="302">
        <f t="shared" si="37"/>
        <v>85</v>
      </c>
      <c r="P396" s="285">
        <v>7</v>
      </c>
      <c r="Q396" s="286">
        <v>2</v>
      </c>
      <c r="R396" s="287">
        <f t="shared" si="38"/>
        <v>9</v>
      </c>
      <c r="S396" s="310">
        <f t="shared" si="34"/>
        <v>324</v>
      </c>
      <c r="T396" s="311">
        <f t="shared" si="34"/>
        <v>219</v>
      </c>
      <c r="U396" s="312">
        <f t="shared" si="35"/>
        <v>543</v>
      </c>
      <c r="V396" s="252"/>
      <c r="W396" s="252"/>
      <c r="X396" s="252"/>
      <c r="Y396" s="252"/>
      <c r="Z396" s="252"/>
      <c r="AA396" s="252"/>
      <c r="AB396" s="252"/>
      <c r="AC396" s="252"/>
      <c r="AD396" s="252"/>
      <c r="AE396" s="252"/>
      <c r="AF396" s="252"/>
      <c r="AG396" s="252"/>
    </row>
    <row r="397" spans="1:33" s="43" customFormat="1" ht="12.75" customHeight="1">
      <c r="A397" s="543" t="s">
        <v>325</v>
      </c>
      <c r="B397" s="543"/>
      <c r="C397" s="543"/>
      <c r="D397" s="543"/>
      <c r="E397" s="543"/>
      <c r="F397" s="543"/>
      <c r="G397" s="543"/>
      <c r="H397" s="543"/>
      <c r="I397" s="543"/>
      <c r="J397" s="543"/>
      <c r="K397" s="543"/>
      <c r="L397" s="543"/>
      <c r="M397" s="543"/>
      <c r="N397" s="543"/>
      <c r="O397" s="543"/>
      <c r="P397" s="543"/>
      <c r="Q397" s="543"/>
      <c r="R397" s="543"/>
      <c r="S397" s="543"/>
      <c r="T397" s="543"/>
      <c r="U397" s="543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</row>
    <row r="398" spans="1:33" s="43" customFormat="1" ht="10.5" customHeight="1">
      <c r="A398" s="600"/>
      <c r="B398" s="600"/>
      <c r="C398" s="600"/>
      <c r="D398" s="600"/>
      <c r="E398" s="600"/>
      <c r="F398" s="600"/>
      <c r="G398" s="600"/>
      <c r="H398" s="600"/>
      <c r="I398" s="250"/>
      <c r="J398" s="250"/>
      <c r="K398" s="250"/>
      <c r="L398" s="250"/>
      <c r="M398" s="250"/>
      <c r="N398" s="250"/>
      <c r="O398" s="250"/>
      <c r="P398" s="250"/>
      <c r="Q398" s="250"/>
      <c r="R398" s="250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</row>
    <row r="399" spans="1:33" s="43" customFormat="1" ht="10.5" customHeight="1">
      <c r="A399" s="249"/>
      <c r="B399" s="250"/>
      <c r="C399" s="250"/>
      <c r="D399" s="250"/>
      <c r="E399" s="250"/>
      <c r="F399" s="250"/>
      <c r="G399" s="250"/>
      <c r="H399" s="250"/>
      <c r="I399" s="250"/>
      <c r="J399" s="250"/>
      <c r="K399" s="250"/>
      <c r="L399" s="250"/>
      <c r="M399" s="250"/>
      <c r="N399" s="250"/>
      <c r="O399" s="250"/>
      <c r="P399" s="250"/>
      <c r="Q399" s="250"/>
      <c r="R399" s="250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</row>
    <row r="400" spans="1:33" s="43" customFormat="1" ht="10.5" customHeight="1">
      <c r="A400" s="249"/>
      <c r="B400" s="250"/>
      <c r="C400" s="250"/>
      <c r="D400" s="250"/>
      <c r="E400" s="250"/>
      <c r="F400" s="250"/>
      <c r="G400" s="250"/>
      <c r="H400" s="250"/>
      <c r="I400" s="250"/>
      <c r="J400" s="250"/>
      <c r="K400" s="250"/>
      <c r="L400" s="250"/>
      <c r="M400" s="250"/>
      <c r="N400" s="250"/>
      <c r="O400" s="250"/>
      <c r="P400" s="250"/>
      <c r="Q400" s="250"/>
      <c r="R400" s="250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</row>
    <row r="401" spans="1:33" s="43" customFormat="1" ht="10.5" customHeight="1">
      <c r="A401" s="249"/>
      <c r="B401" s="250"/>
      <c r="C401" s="250"/>
      <c r="D401" s="250"/>
      <c r="E401" s="250"/>
      <c r="F401" s="250"/>
      <c r="G401" s="250"/>
      <c r="H401" s="250"/>
      <c r="I401" s="250"/>
      <c r="J401" s="250"/>
      <c r="K401" s="250"/>
      <c r="L401" s="250"/>
      <c r="M401" s="250"/>
      <c r="N401" s="250"/>
      <c r="O401" s="250"/>
      <c r="P401" s="250"/>
      <c r="Q401" s="250"/>
      <c r="R401" s="250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</row>
    <row r="402" spans="1:33" s="43" customFormat="1" ht="10.5" customHeight="1">
      <c r="A402" s="249"/>
      <c r="B402" s="250"/>
      <c r="C402" s="250"/>
      <c r="D402" s="250"/>
      <c r="E402" s="250"/>
      <c r="F402" s="250"/>
      <c r="G402" s="250"/>
      <c r="H402" s="250"/>
      <c r="I402" s="250"/>
      <c r="J402" s="250"/>
      <c r="K402" s="250"/>
      <c r="L402" s="250"/>
      <c r="M402" s="250"/>
      <c r="N402" s="250"/>
      <c r="O402" s="250"/>
      <c r="P402" s="250"/>
      <c r="Q402" s="250"/>
      <c r="R402" s="250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</row>
    <row r="403" spans="1:33" s="43" customFormat="1" ht="10.5" customHeight="1">
      <c r="A403" s="249"/>
      <c r="B403" s="250"/>
      <c r="C403" s="250"/>
      <c r="D403" s="250"/>
      <c r="E403" s="250"/>
      <c r="F403" s="250"/>
      <c r="G403" s="250"/>
      <c r="H403" s="250"/>
      <c r="I403" s="250"/>
      <c r="J403" s="250"/>
      <c r="K403" s="250"/>
      <c r="L403" s="250"/>
      <c r="M403" s="250"/>
      <c r="N403" s="250"/>
      <c r="O403" s="250"/>
      <c r="P403" s="250"/>
      <c r="Q403" s="250"/>
      <c r="R403" s="250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</row>
    <row r="404" spans="1:33" s="43" customFormat="1" ht="10.5" customHeight="1">
      <c r="A404" s="249"/>
      <c r="B404" s="250"/>
      <c r="C404" s="250"/>
      <c r="D404" s="250"/>
      <c r="E404" s="250"/>
      <c r="F404" s="250"/>
      <c r="G404" s="250"/>
      <c r="H404" s="250"/>
      <c r="I404" s="250"/>
      <c r="J404" s="250"/>
      <c r="K404" s="250"/>
      <c r="L404" s="250"/>
      <c r="M404" s="250"/>
      <c r="N404" s="250"/>
      <c r="O404" s="250"/>
      <c r="P404" s="250"/>
      <c r="Q404" s="250"/>
      <c r="R404" s="250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</row>
    <row r="405" spans="1:33" s="43" customFormat="1" ht="10.5" customHeight="1">
      <c r="A405" s="249"/>
      <c r="B405" s="250"/>
      <c r="C405" s="250"/>
      <c r="D405" s="250"/>
      <c r="E405" s="250"/>
      <c r="F405" s="250"/>
      <c r="G405" s="250"/>
      <c r="H405" s="250"/>
      <c r="I405" s="250"/>
      <c r="J405" s="250"/>
      <c r="K405" s="250"/>
      <c r="L405" s="250"/>
      <c r="M405" s="250"/>
      <c r="N405" s="250"/>
      <c r="O405" s="250"/>
      <c r="P405" s="250"/>
      <c r="Q405" s="250"/>
      <c r="R405" s="250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</row>
    <row r="406" spans="1:33" s="43" customFormat="1" ht="10.5" customHeight="1">
      <c r="A406" s="249"/>
      <c r="B406" s="250"/>
      <c r="C406" s="250"/>
      <c r="D406" s="250"/>
      <c r="E406" s="250"/>
      <c r="F406" s="250"/>
      <c r="G406" s="250"/>
      <c r="H406" s="250"/>
      <c r="I406" s="250"/>
      <c r="J406" s="250"/>
      <c r="K406" s="250"/>
      <c r="L406" s="250"/>
      <c r="M406" s="250"/>
      <c r="N406" s="250"/>
      <c r="O406" s="250"/>
      <c r="P406" s="250"/>
      <c r="Q406" s="250"/>
      <c r="R406" s="250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</row>
    <row r="407" spans="1:33" s="43" customFormat="1" ht="10.5" customHeight="1">
      <c r="A407" s="249"/>
      <c r="B407" s="250"/>
      <c r="C407" s="250"/>
      <c r="D407" s="250"/>
      <c r="E407" s="250"/>
      <c r="F407" s="250"/>
      <c r="G407" s="250"/>
      <c r="H407" s="250"/>
      <c r="I407" s="250"/>
      <c r="J407" s="250"/>
      <c r="K407" s="250"/>
      <c r="L407" s="250"/>
      <c r="M407" s="250"/>
      <c r="N407" s="250"/>
      <c r="O407" s="250"/>
      <c r="P407" s="250"/>
      <c r="Q407" s="250"/>
      <c r="R407" s="250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</row>
    <row r="408" spans="1:33" s="43" customFormat="1" ht="10.5" customHeight="1">
      <c r="A408" s="249"/>
      <c r="B408" s="250"/>
      <c r="C408" s="250"/>
      <c r="D408" s="250"/>
      <c r="E408" s="250"/>
      <c r="F408" s="250"/>
      <c r="G408" s="250"/>
      <c r="H408" s="250"/>
      <c r="I408" s="250"/>
      <c r="J408" s="250"/>
      <c r="K408" s="250"/>
      <c r="L408" s="250"/>
      <c r="M408" s="250"/>
      <c r="N408" s="250"/>
      <c r="O408" s="250"/>
      <c r="P408" s="250"/>
      <c r="Q408" s="250"/>
      <c r="R408" s="250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</row>
    <row r="409" spans="1:33" s="43" customFormat="1" ht="10.5" customHeight="1">
      <c r="A409" s="249"/>
      <c r="B409" s="250"/>
      <c r="C409" s="250"/>
      <c r="D409" s="250"/>
      <c r="E409" s="250"/>
      <c r="F409" s="250"/>
      <c r="G409" s="250"/>
      <c r="H409" s="250"/>
      <c r="I409" s="250"/>
      <c r="J409" s="250"/>
      <c r="K409" s="250"/>
      <c r="L409" s="250"/>
      <c r="M409" s="250"/>
      <c r="N409" s="250"/>
      <c r="O409" s="250"/>
      <c r="P409" s="250"/>
      <c r="Q409" s="250"/>
      <c r="R409" s="250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</row>
    <row r="410" spans="1:33" s="43" customFormat="1" ht="10.5" customHeight="1">
      <c r="A410" s="249"/>
      <c r="B410" s="250"/>
      <c r="C410" s="250"/>
      <c r="D410" s="250"/>
      <c r="E410" s="250"/>
      <c r="F410" s="250"/>
      <c r="G410" s="250"/>
      <c r="H410" s="250"/>
      <c r="I410" s="250"/>
      <c r="J410" s="250"/>
      <c r="K410" s="250"/>
      <c r="L410" s="250"/>
      <c r="M410" s="250"/>
      <c r="N410" s="250"/>
      <c r="O410" s="250"/>
      <c r="P410" s="250"/>
      <c r="Q410" s="250"/>
      <c r="R410" s="250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</row>
    <row r="411" spans="1:33" s="43" customFormat="1" ht="10.5" customHeight="1">
      <c r="A411" s="249"/>
      <c r="B411" s="250"/>
      <c r="C411" s="250"/>
      <c r="D411" s="250"/>
      <c r="E411" s="250"/>
      <c r="F411" s="250"/>
      <c r="G411" s="250"/>
      <c r="H411" s="250"/>
      <c r="I411" s="250"/>
      <c r="J411" s="250"/>
      <c r="K411" s="250"/>
      <c r="L411" s="250"/>
      <c r="M411" s="250"/>
      <c r="N411" s="250"/>
      <c r="O411" s="250"/>
      <c r="P411" s="250"/>
      <c r="Q411" s="250"/>
      <c r="R411" s="250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</row>
    <row r="412" spans="1:33" s="43" customFormat="1" ht="10.5" customHeight="1">
      <c r="A412" s="249"/>
      <c r="B412" s="250"/>
      <c r="C412" s="250"/>
      <c r="D412" s="250"/>
      <c r="E412" s="250"/>
      <c r="F412" s="250"/>
      <c r="G412" s="250"/>
      <c r="H412" s="250"/>
      <c r="I412" s="250"/>
      <c r="J412" s="250"/>
      <c r="K412" s="250"/>
      <c r="L412" s="250"/>
      <c r="M412" s="250"/>
      <c r="N412" s="250"/>
      <c r="O412" s="250"/>
      <c r="P412" s="250"/>
      <c r="Q412" s="250"/>
      <c r="R412" s="250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</row>
    <row r="413" spans="1:33" s="43" customFormat="1" ht="10.5" customHeight="1">
      <c r="A413" s="249"/>
      <c r="B413" s="250"/>
      <c r="C413" s="250"/>
      <c r="D413" s="250"/>
      <c r="E413" s="250"/>
      <c r="F413" s="250"/>
      <c r="G413" s="250"/>
      <c r="H413" s="250"/>
      <c r="I413" s="250"/>
      <c r="J413" s="250"/>
      <c r="K413" s="250"/>
      <c r="L413" s="250"/>
      <c r="M413" s="250"/>
      <c r="N413" s="250"/>
      <c r="O413" s="250"/>
      <c r="P413" s="250"/>
      <c r="Q413" s="250"/>
      <c r="R413" s="250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</row>
    <row r="414" spans="1:33" s="43" customFormat="1" ht="10.5" customHeight="1">
      <c r="A414" s="249"/>
      <c r="B414" s="250"/>
      <c r="C414" s="250"/>
      <c r="D414" s="250"/>
      <c r="E414" s="250"/>
      <c r="F414" s="250"/>
      <c r="G414" s="250"/>
      <c r="H414" s="250"/>
      <c r="I414" s="250"/>
      <c r="J414" s="250"/>
      <c r="K414" s="250"/>
      <c r="L414" s="250"/>
      <c r="M414" s="250"/>
      <c r="N414" s="250"/>
      <c r="O414" s="250"/>
      <c r="P414" s="250"/>
      <c r="Q414" s="250"/>
      <c r="R414" s="250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</row>
    <row r="415" spans="1:33" s="43" customFormat="1" ht="10.5" customHeight="1">
      <c r="A415" s="249"/>
      <c r="B415" s="250"/>
      <c r="C415" s="250"/>
      <c r="D415" s="250"/>
      <c r="E415" s="250"/>
      <c r="F415" s="250"/>
      <c r="G415" s="250"/>
      <c r="H415" s="250"/>
      <c r="I415" s="250"/>
      <c r="J415" s="250"/>
      <c r="K415" s="250"/>
      <c r="L415" s="250"/>
      <c r="M415" s="250"/>
      <c r="N415" s="250"/>
      <c r="O415" s="250"/>
      <c r="P415" s="250"/>
      <c r="Q415" s="250"/>
      <c r="R415" s="250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</row>
    <row r="416" spans="1:33" s="43" customFormat="1" ht="10.5" customHeight="1">
      <c r="A416" s="249"/>
      <c r="B416" s="250"/>
      <c r="C416" s="250"/>
      <c r="D416" s="250"/>
      <c r="E416" s="250"/>
      <c r="F416" s="250"/>
      <c r="G416" s="250"/>
      <c r="H416" s="250"/>
      <c r="I416" s="250"/>
      <c r="J416" s="250"/>
      <c r="K416" s="250"/>
      <c r="L416" s="250"/>
      <c r="M416" s="250"/>
      <c r="N416" s="250"/>
      <c r="O416" s="250"/>
      <c r="P416" s="250"/>
      <c r="Q416" s="250"/>
      <c r="R416" s="250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</row>
    <row r="417" spans="1:33" s="43" customFormat="1" ht="10.5" customHeight="1">
      <c r="A417" s="249"/>
      <c r="B417" s="250"/>
      <c r="C417" s="250"/>
      <c r="D417" s="250"/>
      <c r="E417" s="250"/>
      <c r="F417" s="250"/>
      <c r="G417" s="250"/>
      <c r="H417" s="250"/>
      <c r="I417" s="250"/>
      <c r="J417" s="250"/>
      <c r="K417" s="250"/>
      <c r="L417" s="250"/>
      <c r="M417" s="250"/>
      <c r="N417" s="250"/>
      <c r="O417" s="250"/>
      <c r="P417" s="250"/>
      <c r="Q417" s="250"/>
      <c r="R417" s="250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</row>
    <row r="418" spans="1:33" s="43" customFormat="1" ht="10.5" customHeight="1">
      <c r="A418" s="249"/>
      <c r="B418" s="250"/>
      <c r="C418" s="250"/>
      <c r="D418" s="250"/>
      <c r="E418" s="250"/>
      <c r="F418" s="250"/>
      <c r="G418" s="250"/>
      <c r="H418" s="250"/>
      <c r="I418" s="250"/>
      <c r="J418" s="250"/>
      <c r="K418" s="250"/>
      <c r="L418" s="250"/>
      <c r="M418" s="250"/>
      <c r="N418" s="250"/>
      <c r="O418" s="250"/>
      <c r="P418" s="250"/>
      <c r="Q418" s="250"/>
      <c r="R418" s="250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</row>
    <row r="419" spans="1:33" s="43" customFormat="1" ht="6.75" customHeight="1">
      <c r="A419" s="249"/>
      <c r="B419" s="250"/>
      <c r="C419" s="250"/>
      <c r="D419" s="250"/>
      <c r="E419" s="250"/>
      <c r="F419" s="250"/>
      <c r="G419" s="250"/>
      <c r="H419" s="250"/>
      <c r="I419" s="250"/>
      <c r="J419" s="250"/>
      <c r="K419" s="250"/>
      <c r="L419" s="250"/>
      <c r="M419" s="250"/>
      <c r="N419" s="250"/>
      <c r="O419" s="250"/>
      <c r="P419" s="250"/>
      <c r="Q419" s="250"/>
      <c r="R419" s="250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</row>
    <row r="420" spans="1:21" s="254" customFormat="1" ht="21.75" customHeight="1">
      <c r="A420" s="601" t="s">
        <v>152</v>
      </c>
      <c r="B420" s="602"/>
      <c r="C420" s="602"/>
      <c r="D420" s="602"/>
      <c r="E420" s="602"/>
      <c r="F420" s="602"/>
      <c r="G420" s="602"/>
      <c r="H420" s="602"/>
      <c r="I420" s="602"/>
      <c r="J420" s="602"/>
      <c r="K420" s="602"/>
      <c r="L420" s="602"/>
      <c r="M420" s="602"/>
      <c r="N420" s="602"/>
      <c r="O420" s="602"/>
      <c r="P420" s="602"/>
      <c r="Q420" s="602"/>
      <c r="R420" s="602"/>
      <c r="S420" s="602"/>
      <c r="T420" s="602"/>
      <c r="U420" s="603"/>
    </row>
    <row r="421" spans="1:21" s="254" customFormat="1" ht="24" customHeight="1">
      <c r="A421" s="590" t="s">
        <v>151</v>
      </c>
      <c r="B421" s="591"/>
      <c r="C421" s="591"/>
      <c r="D421" s="591"/>
      <c r="E421" s="591"/>
      <c r="F421" s="591"/>
      <c r="G421" s="591"/>
      <c r="H421" s="591"/>
      <c r="I421" s="591"/>
      <c r="J421" s="591"/>
      <c r="K421" s="591"/>
      <c r="L421" s="591"/>
      <c r="M421" s="591"/>
      <c r="N421" s="591"/>
      <c r="O421" s="591"/>
      <c r="P421" s="591"/>
      <c r="Q421" s="591"/>
      <c r="R421" s="591"/>
      <c r="S421" s="591"/>
      <c r="T421" s="591"/>
      <c r="U421" s="592"/>
    </row>
    <row r="422" spans="1:18" s="254" customFormat="1" ht="5.25" customHeight="1">
      <c r="A422" s="256"/>
      <c r="B422" s="256"/>
      <c r="C422" s="256"/>
      <c r="D422" s="256"/>
      <c r="E422" s="256"/>
      <c r="F422" s="256"/>
      <c r="G422" s="256"/>
      <c r="H422" s="256"/>
      <c r="I422" s="256"/>
      <c r="J422" s="256"/>
      <c r="K422" s="256"/>
      <c r="L422" s="256"/>
      <c r="M422" s="256"/>
      <c r="N422" s="256"/>
      <c r="O422" s="256"/>
      <c r="P422" s="256"/>
      <c r="Q422" s="256"/>
      <c r="R422" s="256"/>
    </row>
    <row r="423" spans="1:21" s="255" customFormat="1" ht="23.25" customHeight="1">
      <c r="A423" s="534" t="s">
        <v>326</v>
      </c>
      <c r="B423" s="535"/>
      <c r="C423" s="535"/>
      <c r="D423" s="535"/>
      <c r="E423" s="535"/>
      <c r="F423" s="535"/>
      <c r="G423" s="535"/>
      <c r="H423" s="535"/>
      <c r="I423" s="535"/>
      <c r="J423" s="535"/>
      <c r="K423" s="535"/>
      <c r="L423" s="535"/>
      <c r="M423" s="535"/>
      <c r="N423" s="535"/>
      <c r="O423" s="535"/>
      <c r="P423" s="535"/>
      <c r="Q423" s="535"/>
      <c r="R423" s="535"/>
      <c r="S423" s="535"/>
      <c r="T423" s="535"/>
      <c r="U423" s="536"/>
    </row>
    <row r="424" spans="1:19" ht="4.5" customHeight="1" thickBo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43"/>
    </row>
    <row r="425" spans="1:21" ht="33.75" customHeight="1">
      <c r="A425" s="595" t="s">
        <v>164</v>
      </c>
      <c r="B425" s="571" t="s">
        <v>49</v>
      </c>
      <c r="C425" s="572"/>
      <c r="D425" s="574" t="s">
        <v>175</v>
      </c>
      <c r="E425" s="606" t="s">
        <v>185</v>
      </c>
      <c r="F425" s="569" t="s">
        <v>177</v>
      </c>
      <c r="G425" s="569" t="s">
        <v>178</v>
      </c>
      <c r="H425" s="569" t="s">
        <v>179</v>
      </c>
      <c r="I425" s="569" t="s">
        <v>198</v>
      </c>
      <c r="J425" s="565" t="s">
        <v>162</v>
      </c>
      <c r="K425" s="582"/>
      <c r="L425" s="583"/>
      <c r="M425" s="551" t="s">
        <v>184</v>
      </c>
      <c r="N425" s="551"/>
      <c r="O425" s="598" t="s">
        <v>155</v>
      </c>
      <c r="P425" s="563" t="s">
        <v>176</v>
      </c>
      <c r="Q425" s="538"/>
      <c r="R425" s="604" t="s">
        <v>183</v>
      </c>
      <c r="S425" s="567" t="s">
        <v>165</v>
      </c>
      <c r="T425" s="568"/>
      <c r="U425" s="541" t="s">
        <v>324</v>
      </c>
    </row>
    <row r="426" spans="1:21" ht="24" customHeight="1">
      <c r="A426" s="596"/>
      <c r="B426" s="321" t="s">
        <v>173</v>
      </c>
      <c r="C426" s="322" t="s">
        <v>154</v>
      </c>
      <c r="D426" s="575"/>
      <c r="E426" s="607"/>
      <c r="F426" s="570"/>
      <c r="G426" s="570"/>
      <c r="H426" s="570"/>
      <c r="I426" s="570"/>
      <c r="J426" s="441" t="s">
        <v>180</v>
      </c>
      <c r="K426" s="441" t="s">
        <v>181</v>
      </c>
      <c r="L426" s="441" t="s">
        <v>182</v>
      </c>
      <c r="M426" s="442" t="s">
        <v>173</v>
      </c>
      <c r="N426" s="442" t="s">
        <v>154</v>
      </c>
      <c r="O426" s="599"/>
      <c r="P426" s="319" t="s">
        <v>173</v>
      </c>
      <c r="Q426" s="320" t="s">
        <v>154</v>
      </c>
      <c r="R426" s="605"/>
      <c r="S426" s="317" t="s">
        <v>174</v>
      </c>
      <c r="T426" s="318" t="s">
        <v>154</v>
      </c>
      <c r="U426" s="542"/>
    </row>
    <row r="427" spans="1:21" ht="12.75" customHeight="1">
      <c r="A427" s="597"/>
      <c r="B427" s="272" t="s">
        <v>82</v>
      </c>
      <c r="C427" s="265" t="s">
        <v>166</v>
      </c>
      <c r="D427" s="273" t="s">
        <v>167</v>
      </c>
      <c r="E427" s="272" t="s">
        <v>87</v>
      </c>
      <c r="F427" s="265" t="s">
        <v>79</v>
      </c>
      <c r="G427" s="265" t="s">
        <v>80</v>
      </c>
      <c r="H427" s="265" t="s">
        <v>153</v>
      </c>
      <c r="I427" s="265" t="s">
        <v>161</v>
      </c>
      <c r="J427" s="265" t="s">
        <v>163</v>
      </c>
      <c r="K427" s="265" t="s">
        <v>83</v>
      </c>
      <c r="L427" s="265" t="s">
        <v>187</v>
      </c>
      <c r="M427" s="265" t="s">
        <v>188</v>
      </c>
      <c r="N427" s="265" t="s">
        <v>81</v>
      </c>
      <c r="O427" s="273" t="s">
        <v>189</v>
      </c>
      <c r="P427" s="272" t="s">
        <v>85</v>
      </c>
      <c r="Q427" s="265" t="s">
        <v>190</v>
      </c>
      <c r="R427" s="273" t="s">
        <v>191</v>
      </c>
      <c r="S427" s="272" t="s">
        <v>192</v>
      </c>
      <c r="T427" s="265" t="s">
        <v>193</v>
      </c>
      <c r="U427" s="273" t="s">
        <v>194</v>
      </c>
    </row>
    <row r="428" spans="1:21" ht="19.5" customHeight="1">
      <c r="A428" s="288" t="s">
        <v>168</v>
      </c>
      <c r="B428" s="274">
        <f aca="true" t="shared" si="39" ref="B428:U428">SUM(B429:B459)</f>
        <v>21468</v>
      </c>
      <c r="C428" s="259">
        <f t="shared" si="39"/>
        <v>25309</v>
      </c>
      <c r="D428" s="275">
        <f t="shared" si="39"/>
        <v>46777</v>
      </c>
      <c r="E428" s="294">
        <f t="shared" si="39"/>
        <v>2098</v>
      </c>
      <c r="F428" s="295">
        <f t="shared" si="39"/>
        <v>3466</v>
      </c>
      <c r="G428" s="295">
        <f t="shared" si="39"/>
        <v>739</v>
      </c>
      <c r="H428" s="295">
        <f t="shared" si="39"/>
        <v>1</v>
      </c>
      <c r="I428" s="295">
        <f t="shared" si="39"/>
        <v>1474</v>
      </c>
      <c r="J428" s="295">
        <f t="shared" si="39"/>
        <v>15</v>
      </c>
      <c r="K428" s="295">
        <f t="shared" si="39"/>
        <v>2</v>
      </c>
      <c r="L428" s="295">
        <f t="shared" si="39"/>
        <v>4</v>
      </c>
      <c r="M428" s="295">
        <f t="shared" si="39"/>
        <v>7799</v>
      </c>
      <c r="N428" s="295">
        <f t="shared" si="39"/>
        <v>705</v>
      </c>
      <c r="O428" s="296">
        <f t="shared" si="39"/>
        <v>8504</v>
      </c>
      <c r="P428" s="281">
        <f t="shared" si="39"/>
        <v>181</v>
      </c>
      <c r="Q428" s="260">
        <f t="shared" si="39"/>
        <v>2893</v>
      </c>
      <c r="R428" s="282">
        <f t="shared" si="39"/>
        <v>3074</v>
      </c>
      <c r="S428" s="304">
        <f t="shared" si="39"/>
        <v>13488</v>
      </c>
      <c r="T428" s="305">
        <f t="shared" si="39"/>
        <v>21711</v>
      </c>
      <c r="U428" s="306">
        <f t="shared" si="39"/>
        <v>35199</v>
      </c>
    </row>
    <row r="429" spans="1:33" s="251" customFormat="1" ht="18" customHeight="1">
      <c r="A429" s="289" t="s">
        <v>240</v>
      </c>
      <c r="B429" s="276">
        <v>752</v>
      </c>
      <c r="C429" s="257">
        <v>1216</v>
      </c>
      <c r="D429" s="277">
        <f aca="true" t="shared" si="40" ref="D429:D459">SUM(B429:C429)</f>
        <v>1968</v>
      </c>
      <c r="E429" s="297">
        <v>95</v>
      </c>
      <c r="F429" s="298">
        <v>80</v>
      </c>
      <c r="G429" s="298">
        <v>12</v>
      </c>
      <c r="H429" s="298">
        <v>0</v>
      </c>
      <c r="I429" s="298">
        <v>78</v>
      </c>
      <c r="J429" s="298">
        <v>0</v>
      </c>
      <c r="K429" s="298">
        <v>0</v>
      </c>
      <c r="L429" s="298">
        <v>0</v>
      </c>
      <c r="M429" s="298">
        <f>SUM(E429:L429)</f>
        <v>265</v>
      </c>
      <c r="N429" s="298">
        <v>7</v>
      </c>
      <c r="O429" s="299">
        <f>SUM(M429:N429)</f>
        <v>272</v>
      </c>
      <c r="P429" s="283">
        <v>1</v>
      </c>
      <c r="Q429" s="258">
        <v>0</v>
      </c>
      <c r="R429" s="284">
        <f>SUM(P429:Q429)</f>
        <v>1</v>
      </c>
      <c r="S429" s="307">
        <f aca="true" t="shared" si="41" ref="S429:S459">+B429-M429-P429</f>
        <v>486</v>
      </c>
      <c r="T429" s="308">
        <f aca="true" t="shared" si="42" ref="T429:T459">+C429-N429-Q429</f>
        <v>1209</v>
      </c>
      <c r="U429" s="309">
        <f aca="true" t="shared" si="43" ref="U429:U459">+S429+T429</f>
        <v>1695</v>
      </c>
      <c r="V429" s="252"/>
      <c r="W429" s="252"/>
      <c r="X429" s="252"/>
      <c r="Y429" s="252"/>
      <c r="Z429" s="252"/>
      <c r="AA429" s="252"/>
      <c r="AB429" s="252"/>
      <c r="AC429" s="252"/>
      <c r="AD429" s="252"/>
      <c r="AE429" s="252"/>
      <c r="AF429" s="252"/>
      <c r="AG429" s="252"/>
    </row>
    <row r="430" spans="1:33" s="251" customFormat="1" ht="18" customHeight="1">
      <c r="A430" s="289" t="s">
        <v>241</v>
      </c>
      <c r="B430" s="276">
        <v>810</v>
      </c>
      <c r="C430" s="257">
        <v>1194</v>
      </c>
      <c r="D430" s="277">
        <f t="shared" si="40"/>
        <v>2004</v>
      </c>
      <c r="E430" s="297">
        <v>73</v>
      </c>
      <c r="F430" s="298">
        <v>139</v>
      </c>
      <c r="G430" s="298">
        <v>121</v>
      </c>
      <c r="H430" s="298">
        <v>0</v>
      </c>
      <c r="I430" s="298">
        <v>0</v>
      </c>
      <c r="J430" s="298">
        <v>0</v>
      </c>
      <c r="K430" s="298">
        <v>0</v>
      </c>
      <c r="L430" s="298">
        <v>0</v>
      </c>
      <c r="M430" s="298">
        <f aca="true" t="shared" si="44" ref="M430:M459">SUM(E430:L430)</f>
        <v>333</v>
      </c>
      <c r="N430" s="298">
        <v>4</v>
      </c>
      <c r="O430" s="299">
        <f aca="true" t="shared" si="45" ref="O430:O459">SUM(M430:N430)</f>
        <v>337</v>
      </c>
      <c r="P430" s="283">
        <v>2</v>
      </c>
      <c r="Q430" s="258">
        <v>0</v>
      </c>
      <c r="R430" s="284">
        <f aca="true" t="shared" si="46" ref="R430:R459">SUM(P430:Q430)</f>
        <v>2</v>
      </c>
      <c r="S430" s="307">
        <f t="shared" si="41"/>
        <v>475</v>
      </c>
      <c r="T430" s="308">
        <f t="shared" si="42"/>
        <v>1190</v>
      </c>
      <c r="U430" s="309">
        <f t="shared" si="43"/>
        <v>1665</v>
      </c>
      <c r="V430" s="252"/>
      <c r="W430" s="252"/>
      <c r="X430" s="252"/>
      <c r="Y430" s="252"/>
      <c r="Z430" s="252"/>
      <c r="AA430" s="252"/>
      <c r="AB430" s="252"/>
      <c r="AC430" s="252"/>
      <c r="AD430" s="252"/>
      <c r="AE430" s="252"/>
      <c r="AF430" s="252"/>
      <c r="AG430" s="252"/>
    </row>
    <row r="431" spans="1:33" s="251" customFormat="1" ht="18" customHeight="1">
      <c r="A431" s="289" t="s">
        <v>242</v>
      </c>
      <c r="B431" s="276">
        <v>1442</v>
      </c>
      <c r="C431" s="257">
        <v>1162</v>
      </c>
      <c r="D431" s="277">
        <f t="shared" si="40"/>
        <v>2604</v>
      </c>
      <c r="E431" s="297">
        <v>48</v>
      </c>
      <c r="F431" s="298">
        <v>208</v>
      </c>
      <c r="G431" s="298">
        <v>15</v>
      </c>
      <c r="H431" s="298">
        <v>0</v>
      </c>
      <c r="I431" s="298">
        <v>524</v>
      </c>
      <c r="J431" s="298">
        <v>0</v>
      </c>
      <c r="K431" s="298">
        <v>0</v>
      </c>
      <c r="L431" s="298">
        <v>1</v>
      </c>
      <c r="M431" s="298">
        <f t="shared" si="44"/>
        <v>796</v>
      </c>
      <c r="N431" s="298">
        <v>12</v>
      </c>
      <c r="O431" s="299">
        <f t="shared" si="45"/>
        <v>808</v>
      </c>
      <c r="P431" s="283">
        <v>1</v>
      </c>
      <c r="Q431" s="258">
        <v>1</v>
      </c>
      <c r="R431" s="284">
        <f t="shared" si="46"/>
        <v>2</v>
      </c>
      <c r="S431" s="307">
        <f t="shared" si="41"/>
        <v>645</v>
      </c>
      <c r="T431" s="308">
        <f t="shared" si="42"/>
        <v>1149</v>
      </c>
      <c r="U431" s="309">
        <f t="shared" si="43"/>
        <v>1794</v>
      </c>
      <c r="V431" s="252"/>
      <c r="W431" s="252"/>
      <c r="X431" s="252"/>
      <c r="Y431" s="252"/>
      <c r="Z431" s="252"/>
      <c r="AA431" s="252"/>
      <c r="AB431" s="252"/>
      <c r="AC431" s="252"/>
      <c r="AD431" s="252"/>
      <c r="AE431" s="252"/>
      <c r="AF431" s="252"/>
      <c r="AG431" s="252"/>
    </row>
    <row r="432" spans="1:33" s="251" customFormat="1" ht="18" customHeight="1">
      <c r="A432" s="289" t="s">
        <v>220</v>
      </c>
      <c r="B432" s="276">
        <v>721</v>
      </c>
      <c r="C432" s="257">
        <v>1698</v>
      </c>
      <c r="D432" s="277">
        <f t="shared" si="40"/>
        <v>2419</v>
      </c>
      <c r="E432" s="297">
        <v>59</v>
      </c>
      <c r="F432" s="298">
        <v>120</v>
      </c>
      <c r="G432" s="298">
        <v>20</v>
      </c>
      <c r="H432" s="298">
        <v>0</v>
      </c>
      <c r="I432" s="298">
        <v>62</v>
      </c>
      <c r="J432" s="298">
        <v>1</v>
      </c>
      <c r="K432" s="298">
        <v>0</v>
      </c>
      <c r="L432" s="298">
        <v>0</v>
      </c>
      <c r="M432" s="298">
        <f t="shared" si="44"/>
        <v>262</v>
      </c>
      <c r="N432" s="298">
        <v>46</v>
      </c>
      <c r="O432" s="299">
        <f t="shared" si="45"/>
        <v>308</v>
      </c>
      <c r="P432" s="283">
        <v>6</v>
      </c>
      <c r="Q432" s="258">
        <v>544</v>
      </c>
      <c r="R432" s="284">
        <f t="shared" si="46"/>
        <v>550</v>
      </c>
      <c r="S432" s="307">
        <f t="shared" si="41"/>
        <v>453</v>
      </c>
      <c r="T432" s="308">
        <f t="shared" si="42"/>
        <v>1108</v>
      </c>
      <c r="U432" s="309">
        <f t="shared" si="43"/>
        <v>1561</v>
      </c>
      <c r="V432" s="252"/>
      <c r="W432" s="252"/>
      <c r="X432" s="252"/>
      <c r="Y432" s="252"/>
      <c r="Z432" s="252"/>
      <c r="AA432" s="252"/>
      <c r="AB432" s="252"/>
      <c r="AC432" s="252"/>
      <c r="AD432" s="252"/>
      <c r="AE432" s="252"/>
      <c r="AF432" s="252"/>
      <c r="AG432" s="252"/>
    </row>
    <row r="433" spans="1:33" s="251" customFormat="1" ht="18" customHeight="1">
      <c r="A433" s="289" t="s">
        <v>271</v>
      </c>
      <c r="B433" s="276">
        <v>1297</v>
      </c>
      <c r="C433" s="257">
        <v>652</v>
      </c>
      <c r="D433" s="277">
        <f t="shared" si="40"/>
        <v>1949</v>
      </c>
      <c r="E433" s="297">
        <v>87</v>
      </c>
      <c r="F433" s="298">
        <v>163</v>
      </c>
      <c r="G433" s="298">
        <v>17</v>
      </c>
      <c r="H433" s="298">
        <v>0</v>
      </c>
      <c r="I433" s="298">
        <v>86</v>
      </c>
      <c r="J433" s="298">
        <v>0</v>
      </c>
      <c r="K433" s="298">
        <v>0</v>
      </c>
      <c r="L433" s="298">
        <v>0</v>
      </c>
      <c r="M433" s="298">
        <f t="shared" si="44"/>
        <v>353</v>
      </c>
      <c r="N433" s="298">
        <v>6</v>
      </c>
      <c r="O433" s="299">
        <f t="shared" si="45"/>
        <v>359</v>
      </c>
      <c r="P433" s="283">
        <v>21</v>
      </c>
      <c r="Q433" s="258">
        <v>0</v>
      </c>
      <c r="R433" s="284">
        <f t="shared" si="46"/>
        <v>21</v>
      </c>
      <c r="S433" s="307">
        <f t="shared" si="41"/>
        <v>923</v>
      </c>
      <c r="T433" s="308">
        <f t="shared" si="42"/>
        <v>646</v>
      </c>
      <c r="U433" s="309">
        <f t="shared" si="43"/>
        <v>1569</v>
      </c>
      <c r="V433" s="252"/>
      <c r="W433" s="252"/>
      <c r="X433" s="252"/>
      <c r="Y433" s="252"/>
      <c r="Z433" s="252"/>
      <c r="AA433" s="252"/>
      <c r="AB433" s="252"/>
      <c r="AC433" s="252"/>
      <c r="AD433" s="252"/>
      <c r="AE433" s="252"/>
      <c r="AF433" s="252"/>
      <c r="AG433" s="252"/>
    </row>
    <row r="434" spans="1:33" s="251" customFormat="1" ht="18" customHeight="1">
      <c r="A434" s="289" t="s">
        <v>221</v>
      </c>
      <c r="B434" s="276">
        <v>1498</v>
      </c>
      <c r="C434" s="257">
        <v>913</v>
      </c>
      <c r="D434" s="277">
        <f t="shared" si="40"/>
        <v>2411</v>
      </c>
      <c r="E434" s="297">
        <v>90</v>
      </c>
      <c r="F434" s="298">
        <v>340</v>
      </c>
      <c r="G434" s="298">
        <v>17</v>
      </c>
      <c r="H434" s="298">
        <v>0</v>
      </c>
      <c r="I434" s="298">
        <v>91</v>
      </c>
      <c r="J434" s="298">
        <v>1</v>
      </c>
      <c r="K434" s="298">
        <v>0</v>
      </c>
      <c r="L434" s="298">
        <v>0</v>
      </c>
      <c r="M434" s="298">
        <f t="shared" si="44"/>
        <v>539</v>
      </c>
      <c r="N434" s="298">
        <v>11</v>
      </c>
      <c r="O434" s="299">
        <f t="shared" si="45"/>
        <v>550</v>
      </c>
      <c r="P434" s="283">
        <v>128</v>
      </c>
      <c r="Q434" s="258">
        <v>336</v>
      </c>
      <c r="R434" s="284">
        <f t="shared" si="46"/>
        <v>464</v>
      </c>
      <c r="S434" s="307">
        <f t="shared" si="41"/>
        <v>831</v>
      </c>
      <c r="T434" s="308">
        <f t="shared" si="42"/>
        <v>566</v>
      </c>
      <c r="U434" s="309">
        <f t="shared" si="43"/>
        <v>1397</v>
      </c>
      <c r="V434" s="252"/>
      <c r="W434" s="252"/>
      <c r="X434" s="252"/>
      <c r="Y434" s="252"/>
      <c r="Z434" s="252"/>
      <c r="AA434" s="252"/>
      <c r="AB434" s="252"/>
      <c r="AC434" s="252"/>
      <c r="AD434" s="252"/>
      <c r="AE434" s="252"/>
      <c r="AF434" s="252"/>
      <c r="AG434" s="252"/>
    </row>
    <row r="435" spans="1:33" s="251" customFormat="1" ht="18" customHeight="1">
      <c r="A435" s="289" t="s">
        <v>251</v>
      </c>
      <c r="B435" s="276">
        <v>1059</v>
      </c>
      <c r="C435" s="257">
        <v>738</v>
      </c>
      <c r="D435" s="277">
        <f t="shared" si="40"/>
        <v>1797</v>
      </c>
      <c r="E435" s="297">
        <v>488</v>
      </c>
      <c r="F435" s="298">
        <v>36</v>
      </c>
      <c r="G435" s="298">
        <v>4</v>
      </c>
      <c r="H435" s="298">
        <v>0</v>
      </c>
      <c r="I435" s="298">
        <v>21</v>
      </c>
      <c r="J435" s="298">
        <v>0</v>
      </c>
      <c r="K435" s="298">
        <v>0</v>
      </c>
      <c r="L435" s="298">
        <v>0</v>
      </c>
      <c r="M435" s="298">
        <f t="shared" si="44"/>
        <v>549</v>
      </c>
      <c r="N435" s="298">
        <v>4</v>
      </c>
      <c r="O435" s="299">
        <f t="shared" si="45"/>
        <v>553</v>
      </c>
      <c r="P435" s="283">
        <v>1</v>
      </c>
      <c r="Q435" s="258">
        <v>0</v>
      </c>
      <c r="R435" s="284">
        <f t="shared" si="46"/>
        <v>1</v>
      </c>
      <c r="S435" s="307">
        <f t="shared" si="41"/>
        <v>509</v>
      </c>
      <c r="T435" s="308">
        <f t="shared" si="42"/>
        <v>734</v>
      </c>
      <c r="U435" s="309">
        <f t="shared" si="43"/>
        <v>1243</v>
      </c>
      <c r="V435" s="252"/>
      <c r="W435" s="252"/>
      <c r="X435" s="252"/>
      <c r="Y435" s="252"/>
      <c r="Z435" s="252"/>
      <c r="AA435" s="252"/>
      <c r="AB435" s="252"/>
      <c r="AC435" s="252"/>
      <c r="AD435" s="252"/>
      <c r="AE435" s="252"/>
      <c r="AF435" s="252"/>
      <c r="AG435" s="252"/>
    </row>
    <row r="436" spans="1:33" s="251" customFormat="1" ht="18" customHeight="1">
      <c r="A436" s="289" t="s">
        <v>263</v>
      </c>
      <c r="B436" s="276">
        <v>950</v>
      </c>
      <c r="C436" s="257">
        <v>890</v>
      </c>
      <c r="D436" s="277">
        <f t="shared" si="40"/>
        <v>1840</v>
      </c>
      <c r="E436" s="297">
        <v>61</v>
      </c>
      <c r="F436" s="298">
        <v>128</v>
      </c>
      <c r="G436" s="298">
        <v>16</v>
      </c>
      <c r="H436" s="298">
        <v>0</v>
      </c>
      <c r="I436" s="298">
        <v>76</v>
      </c>
      <c r="J436" s="298">
        <v>1</v>
      </c>
      <c r="K436" s="298">
        <v>0</v>
      </c>
      <c r="L436" s="298">
        <v>0</v>
      </c>
      <c r="M436" s="298">
        <f t="shared" si="44"/>
        <v>282</v>
      </c>
      <c r="N436" s="298">
        <v>4</v>
      </c>
      <c r="O436" s="299">
        <f t="shared" si="45"/>
        <v>286</v>
      </c>
      <c r="P436" s="283">
        <v>3</v>
      </c>
      <c r="Q436" s="258">
        <v>118</v>
      </c>
      <c r="R436" s="284">
        <f t="shared" si="46"/>
        <v>121</v>
      </c>
      <c r="S436" s="307">
        <f t="shared" si="41"/>
        <v>665</v>
      </c>
      <c r="T436" s="308">
        <f t="shared" si="42"/>
        <v>768</v>
      </c>
      <c r="U436" s="309">
        <f t="shared" si="43"/>
        <v>1433</v>
      </c>
      <c r="V436" s="252"/>
      <c r="W436" s="252"/>
      <c r="X436" s="252"/>
      <c r="Y436" s="252"/>
      <c r="Z436" s="252"/>
      <c r="AA436" s="252"/>
      <c r="AB436" s="252"/>
      <c r="AC436" s="252"/>
      <c r="AD436" s="252"/>
      <c r="AE436" s="252"/>
      <c r="AF436" s="252"/>
      <c r="AG436" s="252"/>
    </row>
    <row r="437" spans="1:33" s="251" customFormat="1" ht="18" customHeight="1">
      <c r="A437" s="289" t="s">
        <v>299</v>
      </c>
      <c r="B437" s="276">
        <v>791</v>
      </c>
      <c r="C437" s="257">
        <v>812</v>
      </c>
      <c r="D437" s="277">
        <f t="shared" si="40"/>
        <v>1603</v>
      </c>
      <c r="E437" s="297">
        <v>61</v>
      </c>
      <c r="F437" s="298">
        <v>62</v>
      </c>
      <c r="G437" s="298">
        <v>32</v>
      </c>
      <c r="H437" s="298">
        <v>0</v>
      </c>
      <c r="I437" s="298">
        <v>59</v>
      </c>
      <c r="J437" s="298">
        <v>0</v>
      </c>
      <c r="K437" s="298">
        <v>0</v>
      </c>
      <c r="L437" s="298">
        <v>1</v>
      </c>
      <c r="M437" s="298">
        <f t="shared" si="44"/>
        <v>215</v>
      </c>
      <c r="N437" s="298">
        <v>3</v>
      </c>
      <c r="O437" s="299">
        <f t="shared" si="45"/>
        <v>218</v>
      </c>
      <c r="P437" s="283">
        <v>0</v>
      </c>
      <c r="Q437" s="258">
        <v>0</v>
      </c>
      <c r="R437" s="284">
        <f t="shared" si="46"/>
        <v>0</v>
      </c>
      <c r="S437" s="307">
        <f t="shared" si="41"/>
        <v>576</v>
      </c>
      <c r="T437" s="308">
        <f t="shared" si="42"/>
        <v>809</v>
      </c>
      <c r="U437" s="309">
        <f t="shared" si="43"/>
        <v>1385</v>
      </c>
      <c r="V437" s="252"/>
      <c r="W437" s="252"/>
      <c r="X437" s="252"/>
      <c r="Y437" s="252"/>
      <c r="Z437" s="252"/>
      <c r="AA437" s="252"/>
      <c r="AB437" s="252"/>
      <c r="AC437" s="252"/>
      <c r="AD437" s="252"/>
      <c r="AE437" s="252"/>
      <c r="AF437" s="252"/>
      <c r="AG437" s="252"/>
    </row>
    <row r="438" spans="1:33" s="251" customFormat="1" ht="18" customHeight="1">
      <c r="A438" s="289" t="s">
        <v>217</v>
      </c>
      <c r="B438" s="276">
        <v>943</v>
      </c>
      <c r="C438" s="257">
        <v>699</v>
      </c>
      <c r="D438" s="277">
        <f t="shared" si="40"/>
        <v>1642</v>
      </c>
      <c r="E438" s="297">
        <v>67</v>
      </c>
      <c r="F438" s="298">
        <v>193</v>
      </c>
      <c r="G438" s="298">
        <v>42</v>
      </c>
      <c r="H438" s="298">
        <v>0</v>
      </c>
      <c r="I438" s="298">
        <v>60</v>
      </c>
      <c r="J438" s="298">
        <v>0</v>
      </c>
      <c r="K438" s="298">
        <v>0</v>
      </c>
      <c r="L438" s="298">
        <v>0</v>
      </c>
      <c r="M438" s="298">
        <f>SUM(E438:L438)</f>
        <v>362</v>
      </c>
      <c r="N438" s="298">
        <v>43</v>
      </c>
      <c r="O438" s="299">
        <f>SUM(M438:N438)</f>
        <v>405</v>
      </c>
      <c r="P438" s="283">
        <v>0</v>
      </c>
      <c r="Q438" s="258">
        <v>136</v>
      </c>
      <c r="R438" s="284">
        <f>SUM(P438:Q438)</f>
        <v>136</v>
      </c>
      <c r="S438" s="307">
        <f t="shared" si="41"/>
        <v>581</v>
      </c>
      <c r="T438" s="308">
        <f t="shared" si="42"/>
        <v>520</v>
      </c>
      <c r="U438" s="309">
        <f t="shared" si="43"/>
        <v>1101</v>
      </c>
      <c r="V438" s="252"/>
      <c r="W438" s="252"/>
      <c r="X438" s="252"/>
      <c r="Y438" s="252"/>
      <c r="Z438" s="252"/>
      <c r="AA438" s="252"/>
      <c r="AB438" s="252"/>
      <c r="AC438" s="252"/>
      <c r="AD438" s="252"/>
      <c r="AE438" s="252"/>
      <c r="AF438" s="252"/>
      <c r="AG438" s="252"/>
    </row>
    <row r="439" spans="1:33" s="251" customFormat="1" ht="18" customHeight="1">
      <c r="A439" s="289" t="s">
        <v>250</v>
      </c>
      <c r="B439" s="276">
        <v>904</v>
      </c>
      <c r="C439" s="257">
        <v>1711</v>
      </c>
      <c r="D439" s="277">
        <f t="shared" si="40"/>
        <v>2615</v>
      </c>
      <c r="E439" s="297">
        <v>81</v>
      </c>
      <c r="F439" s="298">
        <v>178</v>
      </c>
      <c r="G439" s="298">
        <v>25</v>
      </c>
      <c r="H439" s="298">
        <v>0</v>
      </c>
      <c r="I439" s="298">
        <v>9</v>
      </c>
      <c r="J439" s="298">
        <v>0</v>
      </c>
      <c r="K439" s="298">
        <v>0</v>
      </c>
      <c r="L439" s="298">
        <v>0</v>
      </c>
      <c r="M439" s="298">
        <f t="shared" si="44"/>
        <v>293</v>
      </c>
      <c r="N439" s="298">
        <v>4</v>
      </c>
      <c r="O439" s="299">
        <f t="shared" si="45"/>
        <v>297</v>
      </c>
      <c r="P439" s="283">
        <v>3</v>
      </c>
      <c r="Q439" s="258">
        <v>286</v>
      </c>
      <c r="R439" s="284">
        <f t="shared" si="46"/>
        <v>289</v>
      </c>
      <c r="S439" s="307">
        <f t="shared" si="41"/>
        <v>608</v>
      </c>
      <c r="T439" s="308">
        <f t="shared" si="42"/>
        <v>1421</v>
      </c>
      <c r="U439" s="309">
        <f t="shared" si="43"/>
        <v>2029</v>
      </c>
      <c r="V439" s="252"/>
      <c r="W439" s="252"/>
      <c r="X439" s="252"/>
      <c r="Y439" s="252"/>
      <c r="Z439" s="252"/>
      <c r="AA439" s="252"/>
      <c r="AB439" s="252"/>
      <c r="AC439" s="252"/>
      <c r="AD439" s="252"/>
      <c r="AE439" s="252"/>
      <c r="AF439" s="252"/>
      <c r="AG439" s="252"/>
    </row>
    <row r="440" spans="1:33" s="251" customFormat="1" ht="18" customHeight="1">
      <c r="A440" s="289" t="s">
        <v>274</v>
      </c>
      <c r="B440" s="276">
        <v>1033</v>
      </c>
      <c r="C440" s="257">
        <v>1856</v>
      </c>
      <c r="D440" s="277">
        <f t="shared" si="40"/>
        <v>2889</v>
      </c>
      <c r="E440" s="297">
        <v>94</v>
      </c>
      <c r="F440" s="298">
        <v>96</v>
      </c>
      <c r="G440" s="298">
        <v>42</v>
      </c>
      <c r="H440" s="298">
        <v>0</v>
      </c>
      <c r="I440" s="298">
        <v>42</v>
      </c>
      <c r="J440" s="298">
        <v>0</v>
      </c>
      <c r="K440" s="298">
        <v>0</v>
      </c>
      <c r="L440" s="298">
        <v>0</v>
      </c>
      <c r="M440" s="298">
        <f t="shared" si="44"/>
        <v>274</v>
      </c>
      <c r="N440" s="298">
        <v>119</v>
      </c>
      <c r="O440" s="299">
        <f t="shared" si="45"/>
        <v>393</v>
      </c>
      <c r="P440" s="283">
        <v>6</v>
      </c>
      <c r="Q440" s="258">
        <v>721</v>
      </c>
      <c r="R440" s="284">
        <f t="shared" si="46"/>
        <v>727</v>
      </c>
      <c r="S440" s="307">
        <f t="shared" si="41"/>
        <v>753</v>
      </c>
      <c r="T440" s="308">
        <f t="shared" si="42"/>
        <v>1016</v>
      </c>
      <c r="U440" s="309">
        <f t="shared" si="43"/>
        <v>1769</v>
      </c>
      <c r="V440" s="252"/>
      <c r="W440" s="252"/>
      <c r="X440" s="252"/>
      <c r="Y440" s="252"/>
      <c r="Z440" s="252"/>
      <c r="AA440" s="252"/>
      <c r="AB440" s="252"/>
      <c r="AC440" s="252"/>
      <c r="AD440" s="252"/>
      <c r="AE440" s="252"/>
      <c r="AF440" s="252"/>
      <c r="AG440" s="252"/>
    </row>
    <row r="441" spans="1:33" s="251" customFormat="1" ht="18" customHeight="1">
      <c r="A441" s="289" t="s">
        <v>252</v>
      </c>
      <c r="B441" s="276">
        <v>1115</v>
      </c>
      <c r="C441" s="257">
        <v>1013</v>
      </c>
      <c r="D441" s="277">
        <f t="shared" si="40"/>
        <v>2128</v>
      </c>
      <c r="E441" s="297">
        <v>52</v>
      </c>
      <c r="F441" s="298">
        <v>59</v>
      </c>
      <c r="G441" s="298">
        <v>12</v>
      </c>
      <c r="H441" s="298">
        <v>0</v>
      </c>
      <c r="I441" s="298">
        <v>29</v>
      </c>
      <c r="J441" s="298">
        <v>4</v>
      </c>
      <c r="K441" s="298">
        <v>2</v>
      </c>
      <c r="L441" s="298">
        <v>1</v>
      </c>
      <c r="M441" s="298">
        <f t="shared" si="44"/>
        <v>159</v>
      </c>
      <c r="N441" s="298">
        <v>44</v>
      </c>
      <c r="O441" s="299">
        <f t="shared" si="45"/>
        <v>203</v>
      </c>
      <c r="P441" s="283">
        <v>2</v>
      </c>
      <c r="Q441" s="258">
        <v>0</v>
      </c>
      <c r="R441" s="284">
        <f t="shared" si="46"/>
        <v>2</v>
      </c>
      <c r="S441" s="307">
        <f t="shared" si="41"/>
        <v>954</v>
      </c>
      <c r="T441" s="308">
        <f t="shared" si="42"/>
        <v>969</v>
      </c>
      <c r="U441" s="309">
        <f t="shared" si="43"/>
        <v>1923</v>
      </c>
      <c r="V441" s="252"/>
      <c r="W441" s="252"/>
      <c r="X441" s="252"/>
      <c r="Y441" s="252"/>
      <c r="Z441" s="252"/>
      <c r="AA441" s="252"/>
      <c r="AB441" s="252"/>
      <c r="AC441" s="252"/>
      <c r="AD441" s="252"/>
      <c r="AE441" s="252"/>
      <c r="AF441" s="252"/>
      <c r="AG441" s="252"/>
    </row>
    <row r="442" spans="1:33" s="251" customFormat="1" ht="18" customHeight="1">
      <c r="A442" s="289" t="s">
        <v>284</v>
      </c>
      <c r="B442" s="276">
        <v>734</v>
      </c>
      <c r="C442" s="257">
        <v>844</v>
      </c>
      <c r="D442" s="277">
        <f t="shared" si="40"/>
        <v>1578</v>
      </c>
      <c r="E442" s="297">
        <v>45</v>
      </c>
      <c r="F442" s="298">
        <v>201</v>
      </c>
      <c r="G442" s="298">
        <v>23</v>
      </c>
      <c r="H442" s="298">
        <v>0</v>
      </c>
      <c r="I442" s="298">
        <v>20</v>
      </c>
      <c r="J442" s="298">
        <v>0</v>
      </c>
      <c r="K442" s="298">
        <v>0</v>
      </c>
      <c r="L442" s="298">
        <v>0</v>
      </c>
      <c r="M442" s="298">
        <f t="shared" si="44"/>
        <v>289</v>
      </c>
      <c r="N442" s="298">
        <v>74</v>
      </c>
      <c r="O442" s="299">
        <f t="shared" si="45"/>
        <v>363</v>
      </c>
      <c r="P442" s="283">
        <v>0</v>
      </c>
      <c r="Q442" s="258">
        <v>0</v>
      </c>
      <c r="R442" s="284">
        <f t="shared" si="46"/>
        <v>0</v>
      </c>
      <c r="S442" s="307">
        <f t="shared" si="41"/>
        <v>445</v>
      </c>
      <c r="T442" s="308">
        <f t="shared" si="42"/>
        <v>770</v>
      </c>
      <c r="U442" s="309">
        <f t="shared" si="43"/>
        <v>1215</v>
      </c>
      <c r="V442" s="252"/>
      <c r="W442" s="252"/>
      <c r="X442" s="252"/>
      <c r="Y442" s="252"/>
      <c r="Z442" s="252"/>
      <c r="AA442" s="252"/>
      <c r="AB442" s="252"/>
      <c r="AC442" s="252"/>
      <c r="AD442" s="252"/>
      <c r="AE442" s="252"/>
      <c r="AF442" s="252"/>
      <c r="AG442" s="252"/>
    </row>
    <row r="443" spans="1:33" s="251" customFormat="1" ht="18" customHeight="1">
      <c r="A443" s="289" t="s">
        <v>246</v>
      </c>
      <c r="B443" s="276">
        <v>704</v>
      </c>
      <c r="C443" s="257">
        <v>439</v>
      </c>
      <c r="D443" s="277">
        <f t="shared" si="40"/>
        <v>1143</v>
      </c>
      <c r="E443" s="297">
        <v>73</v>
      </c>
      <c r="F443" s="298">
        <v>23</v>
      </c>
      <c r="G443" s="298">
        <v>26</v>
      </c>
      <c r="H443" s="298">
        <v>0</v>
      </c>
      <c r="I443" s="298">
        <v>19</v>
      </c>
      <c r="J443" s="298">
        <v>1</v>
      </c>
      <c r="K443" s="298">
        <v>0</v>
      </c>
      <c r="L443" s="298">
        <v>1</v>
      </c>
      <c r="M443" s="298">
        <f t="shared" si="44"/>
        <v>143</v>
      </c>
      <c r="N443" s="298">
        <v>9</v>
      </c>
      <c r="O443" s="299">
        <f t="shared" si="45"/>
        <v>152</v>
      </c>
      <c r="P443" s="283">
        <v>3</v>
      </c>
      <c r="Q443" s="258">
        <v>117</v>
      </c>
      <c r="R443" s="284">
        <f t="shared" si="46"/>
        <v>120</v>
      </c>
      <c r="S443" s="307">
        <f t="shared" si="41"/>
        <v>558</v>
      </c>
      <c r="T443" s="308">
        <f t="shared" si="42"/>
        <v>313</v>
      </c>
      <c r="U443" s="309">
        <f t="shared" si="43"/>
        <v>871</v>
      </c>
      <c r="V443" s="252"/>
      <c r="W443" s="252"/>
      <c r="X443" s="252"/>
      <c r="Y443" s="252"/>
      <c r="Z443" s="252"/>
      <c r="AA443" s="252"/>
      <c r="AB443" s="252"/>
      <c r="AC443" s="252"/>
      <c r="AD443" s="252"/>
      <c r="AE443" s="252"/>
      <c r="AF443" s="252"/>
      <c r="AG443" s="252"/>
    </row>
    <row r="444" spans="1:33" s="251" customFormat="1" ht="18" customHeight="1">
      <c r="A444" s="289" t="s">
        <v>214</v>
      </c>
      <c r="B444" s="276">
        <v>629</v>
      </c>
      <c r="C444" s="257">
        <v>882</v>
      </c>
      <c r="D444" s="277">
        <f t="shared" si="40"/>
        <v>1511</v>
      </c>
      <c r="E444" s="297">
        <v>69</v>
      </c>
      <c r="F444" s="298">
        <v>39</v>
      </c>
      <c r="G444" s="298">
        <v>17</v>
      </c>
      <c r="H444" s="298">
        <v>0</v>
      </c>
      <c r="I444" s="298">
        <v>16</v>
      </c>
      <c r="J444" s="298">
        <v>0</v>
      </c>
      <c r="K444" s="298">
        <v>0</v>
      </c>
      <c r="L444" s="298">
        <v>0</v>
      </c>
      <c r="M444" s="298">
        <f t="shared" si="44"/>
        <v>141</v>
      </c>
      <c r="N444" s="298">
        <v>1</v>
      </c>
      <c r="O444" s="299">
        <f t="shared" si="45"/>
        <v>142</v>
      </c>
      <c r="P444" s="283">
        <v>0</v>
      </c>
      <c r="Q444" s="258">
        <v>39</v>
      </c>
      <c r="R444" s="284">
        <f t="shared" si="46"/>
        <v>39</v>
      </c>
      <c r="S444" s="307">
        <f t="shared" si="41"/>
        <v>488</v>
      </c>
      <c r="T444" s="308">
        <f t="shared" si="42"/>
        <v>842</v>
      </c>
      <c r="U444" s="309">
        <f t="shared" si="43"/>
        <v>1330</v>
      </c>
      <c r="V444" s="252"/>
      <c r="W444" s="252"/>
      <c r="X444" s="252"/>
      <c r="Y444" s="252"/>
      <c r="Z444" s="252"/>
      <c r="AA444" s="252"/>
      <c r="AB444" s="252"/>
      <c r="AC444" s="252"/>
      <c r="AD444" s="252"/>
      <c r="AE444" s="252"/>
      <c r="AF444" s="252"/>
      <c r="AG444" s="252"/>
    </row>
    <row r="445" spans="1:33" s="251" customFormat="1" ht="18" customHeight="1">
      <c r="A445" s="289" t="s">
        <v>253</v>
      </c>
      <c r="B445" s="276">
        <v>532</v>
      </c>
      <c r="C445" s="257">
        <v>1127</v>
      </c>
      <c r="D445" s="277">
        <f t="shared" si="40"/>
        <v>1659</v>
      </c>
      <c r="E445" s="297">
        <v>22</v>
      </c>
      <c r="F445" s="298">
        <v>133</v>
      </c>
      <c r="G445" s="298">
        <v>1</v>
      </c>
      <c r="H445" s="298">
        <v>0</v>
      </c>
      <c r="I445" s="298">
        <v>50</v>
      </c>
      <c r="J445" s="298">
        <v>0</v>
      </c>
      <c r="K445" s="298">
        <v>0</v>
      </c>
      <c r="L445" s="298">
        <v>0</v>
      </c>
      <c r="M445" s="298">
        <f t="shared" si="44"/>
        <v>206</v>
      </c>
      <c r="N445" s="298">
        <v>22</v>
      </c>
      <c r="O445" s="299">
        <f t="shared" si="45"/>
        <v>228</v>
      </c>
      <c r="P445" s="283">
        <v>0</v>
      </c>
      <c r="Q445" s="258">
        <v>0</v>
      </c>
      <c r="R445" s="284">
        <f t="shared" si="46"/>
        <v>0</v>
      </c>
      <c r="S445" s="307">
        <f t="shared" si="41"/>
        <v>326</v>
      </c>
      <c r="T445" s="308">
        <f t="shared" si="42"/>
        <v>1105</v>
      </c>
      <c r="U445" s="309">
        <f t="shared" si="43"/>
        <v>1431</v>
      </c>
      <c r="V445" s="252"/>
      <c r="W445" s="252"/>
      <c r="X445" s="252"/>
      <c r="Y445" s="252"/>
      <c r="Z445" s="252"/>
      <c r="AA445" s="252"/>
      <c r="AB445" s="252"/>
      <c r="AC445" s="252"/>
      <c r="AD445" s="252"/>
      <c r="AE445" s="252"/>
      <c r="AF445" s="252"/>
      <c r="AG445" s="252"/>
    </row>
    <row r="446" spans="1:33" s="251" customFormat="1" ht="18" customHeight="1">
      <c r="A446" s="289" t="s">
        <v>276</v>
      </c>
      <c r="B446" s="276">
        <v>112</v>
      </c>
      <c r="C446" s="257">
        <v>5</v>
      </c>
      <c r="D446" s="277">
        <f t="shared" si="40"/>
        <v>117</v>
      </c>
      <c r="E446" s="297">
        <v>19</v>
      </c>
      <c r="F446" s="298">
        <v>104</v>
      </c>
      <c r="G446" s="298">
        <v>6</v>
      </c>
      <c r="H446" s="298">
        <v>0</v>
      </c>
      <c r="I446" s="298">
        <v>2</v>
      </c>
      <c r="J446" s="298">
        <v>0</v>
      </c>
      <c r="K446" s="298">
        <v>0</v>
      </c>
      <c r="L446" s="298">
        <v>0</v>
      </c>
      <c r="M446" s="298">
        <f t="shared" si="44"/>
        <v>131</v>
      </c>
      <c r="N446" s="298">
        <v>0</v>
      </c>
      <c r="O446" s="299">
        <f t="shared" si="45"/>
        <v>131</v>
      </c>
      <c r="P446" s="283">
        <v>0</v>
      </c>
      <c r="Q446" s="258">
        <v>0</v>
      </c>
      <c r="R446" s="284">
        <f t="shared" si="46"/>
        <v>0</v>
      </c>
      <c r="S446" s="307">
        <f t="shared" si="41"/>
        <v>-19</v>
      </c>
      <c r="T446" s="308">
        <f t="shared" si="42"/>
        <v>5</v>
      </c>
      <c r="U446" s="309">
        <f t="shared" si="43"/>
        <v>-14</v>
      </c>
      <c r="V446" s="252"/>
      <c r="W446" s="252"/>
      <c r="X446" s="252"/>
      <c r="Y446" s="252"/>
      <c r="Z446" s="252"/>
      <c r="AA446" s="252"/>
      <c r="AB446" s="252"/>
      <c r="AC446" s="252"/>
      <c r="AD446" s="252"/>
      <c r="AE446" s="252"/>
      <c r="AF446" s="252"/>
      <c r="AG446" s="252"/>
    </row>
    <row r="447" spans="1:33" s="251" customFormat="1" ht="18" customHeight="1">
      <c r="A447" s="289" t="s">
        <v>215</v>
      </c>
      <c r="B447" s="276">
        <v>533</v>
      </c>
      <c r="C447" s="257">
        <v>1741</v>
      </c>
      <c r="D447" s="277">
        <f t="shared" si="40"/>
        <v>2274</v>
      </c>
      <c r="E447" s="297">
        <v>24</v>
      </c>
      <c r="F447" s="298">
        <v>218</v>
      </c>
      <c r="G447" s="298">
        <v>18</v>
      </c>
      <c r="H447" s="298">
        <v>0</v>
      </c>
      <c r="I447" s="298">
        <v>6</v>
      </c>
      <c r="J447" s="298">
        <v>0</v>
      </c>
      <c r="K447" s="298">
        <v>0</v>
      </c>
      <c r="L447" s="298">
        <v>0</v>
      </c>
      <c r="M447" s="298">
        <f t="shared" si="44"/>
        <v>266</v>
      </c>
      <c r="N447" s="298">
        <v>21</v>
      </c>
      <c r="O447" s="299">
        <f t="shared" si="45"/>
        <v>287</v>
      </c>
      <c r="P447" s="283">
        <v>0</v>
      </c>
      <c r="Q447" s="258">
        <v>0</v>
      </c>
      <c r="R447" s="284">
        <f t="shared" si="46"/>
        <v>0</v>
      </c>
      <c r="S447" s="307">
        <f t="shared" si="41"/>
        <v>267</v>
      </c>
      <c r="T447" s="308">
        <f t="shared" si="42"/>
        <v>1720</v>
      </c>
      <c r="U447" s="309">
        <f t="shared" si="43"/>
        <v>1987</v>
      </c>
      <c r="V447" s="252"/>
      <c r="W447" s="252"/>
      <c r="X447" s="252"/>
      <c r="Y447" s="252"/>
      <c r="Z447" s="252"/>
      <c r="AA447" s="252"/>
      <c r="AB447" s="252"/>
      <c r="AC447" s="252"/>
      <c r="AD447" s="252"/>
      <c r="AE447" s="252"/>
      <c r="AF447" s="252"/>
      <c r="AG447" s="252"/>
    </row>
    <row r="448" spans="1:33" s="251" customFormat="1" ht="18" customHeight="1">
      <c r="A448" s="289" t="s">
        <v>249</v>
      </c>
      <c r="B448" s="276">
        <v>250</v>
      </c>
      <c r="C448" s="257">
        <v>413</v>
      </c>
      <c r="D448" s="277">
        <f t="shared" si="40"/>
        <v>663</v>
      </c>
      <c r="E448" s="297">
        <v>16</v>
      </c>
      <c r="F448" s="298">
        <v>15</v>
      </c>
      <c r="G448" s="298">
        <v>15</v>
      </c>
      <c r="H448" s="298">
        <v>0</v>
      </c>
      <c r="I448" s="298">
        <v>12</v>
      </c>
      <c r="J448" s="298">
        <v>0</v>
      </c>
      <c r="K448" s="298">
        <v>0</v>
      </c>
      <c r="L448" s="298">
        <v>0</v>
      </c>
      <c r="M448" s="298">
        <f t="shared" si="44"/>
        <v>58</v>
      </c>
      <c r="N448" s="298">
        <v>2</v>
      </c>
      <c r="O448" s="299">
        <f t="shared" si="45"/>
        <v>60</v>
      </c>
      <c r="P448" s="283">
        <v>0</v>
      </c>
      <c r="Q448" s="258">
        <v>0</v>
      </c>
      <c r="R448" s="284">
        <f t="shared" si="46"/>
        <v>0</v>
      </c>
      <c r="S448" s="307">
        <f t="shared" si="41"/>
        <v>192</v>
      </c>
      <c r="T448" s="308">
        <f t="shared" si="42"/>
        <v>411</v>
      </c>
      <c r="U448" s="309">
        <f t="shared" si="43"/>
        <v>603</v>
      </c>
      <c r="V448" s="252"/>
      <c r="W448" s="252"/>
      <c r="X448" s="252"/>
      <c r="Y448" s="252"/>
      <c r="Z448" s="252"/>
      <c r="AA448" s="252"/>
      <c r="AB448" s="252"/>
      <c r="AC448" s="252"/>
      <c r="AD448" s="252"/>
      <c r="AE448" s="252"/>
      <c r="AF448" s="252"/>
      <c r="AG448" s="252"/>
    </row>
    <row r="449" spans="1:33" s="251" customFormat="1" ht="18" customHeight="1">
      <c r="A449" s="289" t="s">
        <v>269</v>
      </c>
      <c r="B449" s="276">
        <v>575</v>
      </c>
      <c r="C449" s="257">
        <v>547</v>
      </c>
      <c r="D449" s="277">
        <f t="shared" si="40"/>
        <v>1122</v>
      </c>
      <c r="E449" s="297">
        <v>55</v>
      </c>
      <c r="F449" s="298">
        <v>79</v>
      </c>
      <c r="G449" s="298">
        <v>4</v>
      </c>
      <c r="H449" s="298">
        <v>0</v>
      </c>
      <c r="I449" s="298">
        <v>10</v>
      </c>
      <c r="J449" s="298">
        <v>2</v>
      </c>
      <c r="K449" s="298">
        <v>0</v>
      </c>
      <c r="L449" s="298">
        <v>0</v>
      </c>
      <c r="M449" s="298">
        <f t="shared" si="44"/>
        <v>150</v>
      </c>
      <c r="N449" s="298">
        <v>2</v>
      </c>
      <c r="O449" s="299">
        <f t="shared" si="45"/>
        <v>152</v>
      </c>
      <c r="P449" s="283">
        <v>0</v>
      </c>
      <c r="Q449" s="258">
        <v>6</v>
      </c>
      <c r="R449" s="284">
        <f t="shared" si="46"/>
        <v>6</v>
      </c>
      <c r="S449" s="307">
        <f t="shared" si="41"/>
        <v>425</v>
      </c>
      <c r="T449" s="308">
        <f t="shared" si="42"/>
        <v>539</v>
      </c>
      <c r="U449" s="309">
        <f t="shared" si="43"/>
        <v>964</v>
      </c>
      <c r="V449" s="252"/>
      <c r="W449" s="252"/>
      <c r="X449" s="252"/>
      <c r="Y449" s="252"/>
      <c r="Z449" s="252"/>
      <c r="AA449" s="252"/>
      <c r="AB449" s="252"/>
      <c r="AC449" s="252"/>
      <c r="AD449" s="252"/>
      <c r="AE449" s="252"/>
      <c r="AF449" s="252"/>
      <c r="AG449" s="252"/>
    </row>
    <row r="450" spans="1:33" s="251" customFormat="1" ht="18" customHeight="1">
      <c r="A450" s="289" t="s">
        <v>222</v>
      </c>
      <c r="B450" s="276">
        <v>391</v>
      </c>
      <c r="C450" s="257">
        <v>768</v>
      </c>
      <c r="D450" s="277">
        <f t="shared" si="40"/>
        <v>1159</v>
      </c>
      <c r="E450" s="297">
        <v>60</v>
      </c>
      <c r="F450" s="298">
        <v>69</v>
      </c>
      <c r="G450" s="298">
        <v>95</v>
      </c>
      <c r="H450" s="298">
        <v>0</v>
      </c>
      <c r="I450" s="298">
        <v>3</v>
      </c>
      <c r="J450" s="298">
        <v>2</v>
      </c>
      <c r="K450" s="298">
        <v>0</v>
      </c>
      <c r="L450" s="298">
        <v>0</v>
      </c>
      <c r="M450" s="298">
        <f t="shared" si="44"/>
        <v>229</v>
      </c>
      <c r="N450" s="298">
        <v>75</v>
      </c>
      <c r="O450" s="299">
        <f t="shared" si="45"/>
        <v>304</v>
      </c>
      <c r="P450" s="283">
        <v>2</v>
      </c>
      <c r="Q450" s="258">
        <v>316</v>
      </c>
      <c r="R450" s="284">
        <f t="shared" si="46"/>
        <v>318</v>
      </c>
      <c r="S450" s="307">
        <f t="shared" si="41"/>
        <v>160</v>
      </c>
      <c r="T450" s="308">
        <f t="shared" si="42"/>
        <v>377</v>
      </c>
      <c r="U450" s="309">
        <f t="shared" si="43"/>
        <v>537</v>
      </c>
      <c r="V450" s="252"/>
      <c r="W450" s="252"/>
      <c r="X450" s="252"/>
      <c r="Y450" s="252"/>
      <c r="Z450" s="252"/>
      <c r="AA450" s="252"/>
      <c r="AB450" s="252"/>
      <c r="AC450" s="252"/>
      <c r="AD450" s="252"/>
      <c r="AE450" s="252"/>
      <c r="AF450" s="252"/>
      <c r="AG450" s="252"/>
    </row>
    <row r="451" spans="1:33" s="251" customFormat="1" ht="18" customHeight="1">
      <c r="A451" s="289" t="s">
        <v>218</v>
      </c>
      <c r="B451" s="276">
        <v>1037</v>
      </c>
      <c r="C451" s="257">
        <v>653</v>
      </c>
      <c r="D451" s="277">
        <f t="shared" si="40"/>
        <v>1690</v>
      </c>
      <c r="E451" s="297">
        <v>81</v>
      </c>
      <c r="F451" s="298">
        <v>103</v>
      </c>
      <c r="G451" s="298">
        <v>31</v>
      </c>
      <c r="H451" s="298">
        <v>0</v>
      </c>
      <c r="I451" s="298">
        <v>59</v>
      </c>
      <c r="J451" s="298">
        <v>0</v>
      </c>
      <c r="K451" s="298">
        <v>0</v>
      </c>
      <c r="L451" s="298">
        <v>0</v>
      </c>
      <c r="M451" s="298">
        <f t="shared" si="44"/>
        <v>274</v>
      </c>
      <c r="N451" s="298">
        <v>28</v>
      </c>
      <c r="O451" s="299">
        <f t="shared" si="45"/>
        <v>302</v>
      </c>
      <c r="P451" s="283">
        <v>0</v>
      </c>
      <c r="Q451" s="258">
        <v>72</v>
      </c>
      <c r="R451" s="284">
        <f t="shared" si="46"/>
        <v>72</v>
      </c>
      <c r="S451" s="307">
        <f t="shared" si="41"/>
        <v>763</v>
      </c>
      <c r="T451" s="308">
        <f t="shared" si="42"/>
        <v>553</v>
      </c>
      <c r="U451" s="309">
        <f t="shared" si="43"/>
        <v>1316</v>
      </c>
      <c r="V451" s="252"/>
      <c r="W451" s="252"/>
      <c r="X451" s="252"/>
      <c r="Y451" s="252"/>
      <c r="Z451" s="252"/>
      <c r="AA451" s="252"/>
      <c r="AB451" s="252"/>
      <c r="AC451" s="252"/>
      <c r="AD451" s="252"/>
      <c r="AE451" s="252"/>
      <c r="AF451" s="252"/>
      <c r="AG451" s="252"/>
    </row>
    <row r="452" spans="1:33" s="251" customFormat="1" ht="18" customHeight="1">
      <c r="A452" s="462" t="s">
        <v>279</v>
      </c>
      <c r="B452" s="276">
        <v>244</v>
      </c>
      <c r="C452" s="257">
        <v>226</v>
      </c>
      <c r="D452" s="277">
        <f t="shared" si="40"/>
        <v>470</v>
      </c>
      <c r="E452" s="297">
        <v>42</v>
      </c>
      <c r="F452" s="298">
        <v>43</v>
      </c>
      <c r="G452" s="298">
        <v>10</v>
      </c>
      <c r="H452" s="298">
        <v>0</v>
      </c>
      <c r="I452" s="298">
        <v>7</v>
      </c>
      <c r="J452" s="298">
        <v>0</v>
      </c>
      <c r="K452" s="298">
        <v>0</v>
      </c>
      <c r="L452" s="298">
        <v>0</v>
      </c>
      <c r="M452" s="298">
        <f t="shared" si="44"/>
        <v>102</v>
      </c>
      <c r="N452" s="298">
        <v>15</v>
      </c>
      <c r="O452" s="299">
        <f t="shared" si="45"/>
        <v>117</v>
      </c>
      <c r="P452" s="283">
        <v>0</v>
      </c>
      <c r="Q452" s="258">
        <v>0</v>
      </c>
      <c r="R452" s="284">
        <f t="shared" si="46"/>
        <v>0</v>
      </c>
      <c r="S452" s="307">
        <f t="shared" si="41"/>
        <v>142</v>
      </c>
      <c r="T452" s="308">
        <f t="shared" si="42"/>
        <v>211</v>
      </c>
      <c r="U452" s="309">
        <f t="shared" si="43"/>
        <v>353</v>
      </c>
      <c r="V452" s="252"/>
      <c r="W452" s="252"/>
      <c r="X452" s="252"/>
      <c r="Y452" s="252"/>
      <c r="Z452" s="252"/>
      <c r="AA452" s="252"/>
      <c r="AB452" s="252"/>
      <c r="AC452" s="252"/>
      <c r="AD452" s="252"/>
      <c r="AE452" s="252"/>
      <c r="AF452" s="252"/>
      <c r="AG452" s="252"/>
    </row>
    <row r="453" spans="1:33" s="251" customFormat="1" ht="18" customHeight="1">
      <c r="A453" s="289" t="s">
        <v>216</v>
      </c>
      <c r="B453" s="276">
        <v>545</v>
      </c>
      <c r="C453" s="257">
        <v>1319</v>
      </c>
      <c r="D453" s="277">
        <f t="shared" si="40"/>
        <v>1864</v>
      </c>
      <c r="E453" s="297">
        <v>39</v>
      </c>
      <c r="F453" s="298">
        <v>113</v>
      </c>
      <c r="G453" s="298">
        <v>48</v>
      </c>
      <c r="H453" s="298">
        <v>0</v>
      </c>
      <c r="I453" s="298">
        <v>13</v>
      </c>
      <c r="J453" s="298">
        <v>0</v>
      </c>
      <c r="K453" s="298">
        <v>0</v>
      </c>
      <c r="L453" s="298">
        <v>0</v>
      </c>
      <c r="M453" s="298">
        <f t="shared" si="44"/>
        <v>213</v>
      </c>
      <c r="N453" s="298">
        <v>7</v>
      </c>
      <c r="O453" s="299">
        <f t="shared" si="45"/>
        <v>220</v>
      </c>
      <c r="P453" s="283">
        <v>1</v>
      </c>
      <c r="Q453" s="258">
        <v>1</v>
      </c>
      <c r="R453" s="284">
        <f t="shared" si="46"/>
        <v>2</v>
      </c>
      <c r="S453" s="307">
        <f t="shared" si="41"/>
        <v>331</v>
      </c>
      <c r="T453" s="308">
        <f t="shared" si="42"/>
        <v>1311</v>
      </c>
      <c r="U453" s="309">
        <f t="shared" si="43"/>
        <v>1642</v>
      </c>
      <c r="V453" s="252"/>
      <c r="W453" s="252"/>
      <c r="X453" s="252"/>
      <c r="Y453" s="252"/>
      <c r="Z453" s="252"/>
      <c r="AA453" s="252"/>
      <c r="AB453" s="252"/>
      <c r="AC453" s="252"/>
      <c r="AD453" s="252"/>
      <c r="AE453" s="252"/>
      <c r="AF453" s="252"/>
      <c r="AG453" s="252"/>
    </row>
    <row r="454" spans="1:33" s="251" customFormat="1" ht="18" customHeight="1">
      <c r="A454" s="462" t="s">
        <v>280</v>
      </c>
      <c r="B454" s="276">
        <v>572</v>
      </c>
      <c r="C454" s="257">
        <v>508</v>
      </c>
      <c r="D454" s="277">
        <f t="shared" si="40"/>
        <v>1080</v>
      </c>
      <c r="E454" s="297">
        <v>32</v>
      </c>
      <c r="F454" s="298">
        <v>228</v>
      </c>
      <c r="G454" s="298">
        <v>18</v>
      </c>
      <c r="H454" s="298">
        <v>0</v>
      </c>
      <c r="I454" s="298">
        <v>5</v>
      </c>
      <c r="J454" s="298">
        <v>0</v>
      </c>
      <c r="K454" s="298">
        <v>0</v>
      </c>
      <c r="L454" s="298">
        <v>0</v>
      </c>
      <c r="M454" s="298">
        <f t="shared" si="44"/>
        <v>283</v>
      </c>
      <c r="N454" s="298">
        <v>95</v>
      </c>
      <c r="O454" s="299">
        <f t="shared" si="45"/>
        <v>378</v>
      </c>
      <c r="P454" s="283">
        <v>0</v>
      </c>
      <c r="Q454" s="258">
        <v>0</v>
      </c>
      <c r="R454" s="284">
        <f t="shared" si="46"/>
        <v>0</v>
      </c>
      <c r="S454" s="307">
        <f t="shared" si="41"/>
        <v>289</v>
      </c>
      <c r="T454" s="308">
        <f t="shared" si="42"/>
        <v>413</v>
      </c>
      <c r="U454" s="309">
        <f t="shared" si="43"/>
        <v>702</v>
      </c>
      <c r="V454" s="252"/>
      <c r="W454" s="252"/>
      <c r="X454" s="252"/>
      <c r="Y454" s="252"/>
      <c r="Z454" s="252"/>
      <c r="AA454" s="252"/>
      <c r="AB454" s="252"/>
      <c r="AC454" s="252"/>
      <c r="AD454" s="252"/>
      <c r="AE454" s="252"/>
      <c r="AF454" s="252"/>
      <c r="AG454" s="252"/>
    </row>
    <row r="455" spans="1:33" s="251" customFormat="1" ht="18" customHeight="1">
      <c r="A455" s="289" t="s">
        <v>307</v>
      </c>
      <c r="B455" s="276">
        <v>431</v>
      </c>
      <c r="C455" s="257">
        <v>355</v>
      </c>
      <c r="D455" s="277">
        <f t="shared" si="40"/>
        <v>786</v>
      </c>
      <c r="E455" s="297">
        <v>56</v>
      </c>
      <c r="F455" s="298">
        <v>63</v>
      </c>
      <c r="G455" s="298">
        <v>12</v>
      </c>
      <c r="H455" s="298">
        <v>0</v>
      </c>
      <c r="I455" s="298">
        <v>32</v>
      </c>
      <c r="J455" s="298">
        <v>1</v>
      </c>
      <c r="K455" s="298">
        <v>0</v>
      </c>
      <c r="L455" s="298">
        <v>0</v>
      </c>
      <c r="M455" s="298">
        <f t="shared" si="44"/>
        <v>164</v>
      </c>
      <c r="N455" s="298">
        <v>16</v>
      </c>
      <c r="O455" s="299">
        <f t="shared" si="45"/>
        <v>180</v>
      </c>
      <c r="P455" s="283">
        <v>0</v>
      </c>
      <c r="Q455" s="258">
        <v>75</v>
      </c>
      <c r="R455" s="284">
        <f t="shared" si="46"/>
        <v>75</v>
      </c>
      <c r="S455" s="307">
        <f t="shared" si="41"/>
        <v>267</v>
      </c>
      <c r="T455" s="308">
        <f t="shared" si="42"/>
        <v>264</v>
      </c>
      <c r="U455" s="309">
        <f t="shared" si="43"/>
        <v>531</v>
      </c>
      <c r="V455" s="252"/>
      <c r="W455" s="252"/>
      <c r="X455" s="252"/>
      <c r="Y455" s="252"/>
      <c r="Z455" s="252"/>
      <c r="AA455" s="252"/>
      <c r="AB455" s="252"/>
      <c r="AC455" s="252"/>
      <c r="AD455" s="252"/>
      <c r="AE455" s="252"/>
      <c r="AF455" s="252"/>
      <c r="AG455" s="252"/>
    </row>
    <row r="456" spans="1:33" s="251" customFormat="1" ht="18" customHeight="1">
      <c r="A456" s="289" t="s">
        <v>272</v>
      </c>
      <c r="B456" s="276">
        <v>310</v>
      </c>
      <c r="C456" s="257">
        <v>479</v>
      </c>
      <c r="D456" s="277">
        <f t="shared" si="40"/>
        <v>789</v>
      </c>
      <c r="E456" s="297">
        <v>41</v>
      </c>
      <c r="F456" s="298">
        <v>62</v>
      </c>
      <c r="G456" s="298">
        <v>20</v>
      </c>
      <c r="H456" s="298">
        <v>0</v>
      </c>
      <c r="I456" s="298">
        <v>68</v>
      </c>
      <c r="J456" s="298">
        <v>1</v>
      </c>
      <c r="K456" s="298">
        <v>0</v>
      </c>
      <c r="L456" s="298">
        <v>0</v>
      </c>
      <c r="M456" s="298">
        <f t="shared" si="44"/>
        <v>192</v>
      </c>
      <c r="N456" s="298">
        <v>10</v>
      </c>
      <c r="O456" s="299">
        <f t="shared" si="45"/>
        <v>202</v>
      </c>
      <c r="P456" s="283">
        <v>0</v>
      </c>
      <c r="Q456" s="258">
        <v>45</v>
      </c>
      <c r="R456" s="284">
        <f t="shared" si="46"/>
        <v>45</v>
      </c>
      <c r="S456" s="307">
        <f t="shared" si="41"/>
        <v>118</v>
      </c>
      <c r="T456" s="308">
        <f t="shared" si="42"/>
        <v>424</v>
      </c>
      <c r="U456" s="309">
        <f t="shared" si="43"/>
        <v>542</v>
      </c>
      <c r="V456" s="252"/>
      <c r="W456" s="252"/>
      <c r="X456" s="252"/>
      <c r="Y456" s="252"/>
      <c r="Z456" s="252"/>
      <c r="AA456" s="252"/>
      <c r="AB456" s="252"/>
      <c r="AC456" s="252"/>
      <c r="AD456" s="252"/>
      <c r="AE456" s="252"/>
      <c r="AF456" s="252"/>
      <c r="AG456" s="252"/>
    </row>
    <row r="457" spans="1:33" s="251" customFormat="1" ht="18" customHeight="1">
      <c r="A457" s="289" t="s">
        <v>300</v>
      </c>
      <c r="B457" s="276">
        <v>144</v>
      </c>
      <c r="C457" s="257">
        <v>44</v>
      </c>
      <c r="D457" s="277">
        <f t="shared" si="40"/>
        <v>188</v>
      </c>
      <c r="E457" s="297">
        <v>11</v>
      </c>
      <c r="F457" s="298">
        <v>84</v>
      </c>
      <c r="G457" s="298">
        <v>0</v>
      </c>
      <c r="H457" s="298">
        <v>0</v>
      </c>
      <c r="I457" s="298">
        <v>0</v>
      </c>
      <c r="J457" s="298">
        <v>0</v>
      </c>
      <c r="K457" s="298">
        <v>0</v>
      </c>
      <c r="L457" s="298">
        <v>0</v>
      </c>
      <c r="M457" s="298">
        <f t="shared" si="44"/>
        <v>95</v>
      </c>
      <c r="N457" s="298">
        <v>0</v>
      </c>
      <c r="O457" s="299">
        <f t="shared" si="45"/>
        <v>95</v>
      </c>
      <c r="P457" s="283">
        <v>0</v>
      </c>
      <c r="Q457" s="258">
        <v>0</v>
      </c>
      <c r="R457" s="284">
        <f t="shared" si="46"/>
        <v>0</v>
      </c>
      <c r="S457" s="307">
        <f t="shared" si="41"/>
        <v>49</v>
      </c>
      <c r="T457" s="308">
        <f t="shared" si="42"/>
        <v>44</v>
      </c>
      <c r="U457" s="309">
        <f t="shared" si="43"/>
        <v>93</v>
      </c>
      <c r="V457" s="252"/>
      <c r="W457" s="252"/>
      <c r="X457" s="252"/>
      <c r="Y457" s="252"/>
      <c r="Z457" s="252"/>
      <c r="AA457" s="252"/>
      <c r="AB457" s="252"/>
      <c r="AC457" s="252"/>
      <c r="AD457" s="252"/>
      <c r="AE457" s="252"/>
      <c r="AF457" s="252"/>
      <c r="AG457" s="252"/>
    </row>
    <row r="458" spans="1:33" s="251" customFormat="1" ht="18" customHeight="1">
      <c r="A458" s="462" t="s">
        <v>273</v>
      </c>
      <c r="B458" s="276">
        <v>265</v>
      </c>
      <c r="C458" s="257">
        <v>368</v>
      </c>
      <c r="D458" s="277">
        <f t="shared" si="40"/>
        <v>633</v>
      </c>
      <c r="E458" s="297">
        <v>36</v>
      </c>
      <c r="F458" s="298">
        <v>38</v>
      </c>
      <c r="G458" s="298">
        <v>19</v>
      </c>
      <c r="H458" s="298">
        <v>0</v>
      </c>
      <c r="I458" s="298">
        <v>10</v>
      </c>
      <c r="J458" s="298">
        <v>1</v>
      </c>
      <c r="K458" s="298">
        <v>0</v>
      </c>
      <c r="L458" s="298">
        <v>0</v>
      </c>
      <c r="M458" s="298">
        <f t="shared" si="44"/>
        <v>104</v>
      </c>
      <c r="N458" s="298">
        <v>21</v>
      </c>
      <c r="O458" s="299">
        <f t="shared" si="45"/>
        <v>125</v>
      </c>
      <c r="P458" s="283">
        <v>1</v>
      </c>
      <c r="Q458" s="258">
        <v>80</v>
      </c>
      <c r="R458" s="284">
        <f t="shared" si="46"/>
        <v>81</v>
      </c>
      <c r="S458" s="307">
        <f t="shared" si="41"/>
        <v>160</v>
      </c>
      <c r="T458" s="308">
        <f t="shared" si="42"/>
        <v>267</v>
      </c>
      <c r="U458" s="309">
        <f t="shared" si="43"/>
        <v>427</v>
      </c>
      <c r="V458" s="252"/>
      <c r="W458" s="252"/>
      <c r="X458" s="252"/>
      <c r="Y458" s="252"/>
      <c r="Z458" s="252"/>
      <c r="AA458" s="252"/>
      <c r="AB458" s="252"/>
      <c r="AC458" s="252"/>
      <c r="AD458" s="252"/>
      <c r="AE458" s="252"/>
      <c r="AF458" s="252"/>
      <c r="AG458" s="252"/>
    </row>
    <row r="459" spans="1:33" s="251" customFormat="1" ht="18" customHeight="1" thickBot="1">
      <c r="A459" s="463" t="s">
        <v>275</v>
      </c>
      <c r="B459" s="278">
        <v>145</v>
      </c>
      <c r="C459" s="279">
        <v>37</v>
      </c>
      <c r="D459" s="280">
        <f t="shared" si="40"/>
        <v>182</v>
      </c>
      <c r="E459" s="300">
        <v>21</v>
      </c>
      <c r="F459" s="301">
        <v>49</v>
      </c>
      <c r="G459" s="301">
        <v>1</v>
      </c>
      <c r="H459" s="301">
        <v>1</v>
      </c>
      <c r="I459" s="301">
        <v>5</v>
      </c>
      <c r="J459" s="301">
        <v>0</v>
      </c>
      <c r="K459" s="301">
        <v>0</v>
      </c>
      <c r="L459" s="301">
        <v>0</v>
      </c>
      <c r="M459" s="301">
        <f t="shared" si="44"/>
        <v>77</v>
      </c>
      <c r="N459" s="301">
        <v>0</v>
      </c>
      <c r="O459" s="302">
        <f t="shared" si="45"/>
        <v>77</v>
      </c>
      <c r="P459" s="285">
        <v>0</v>
      </c>
      <c r="Q459" s="286">
        <v>0</v>
      </c>
      <c r="R459" s="287">
        <f t="shared" si="46"/>
        <v>0</v>
      </c>
      <c r="S459" s="310">
        <f t="shared" si="41"/>
        <v>68</v>
      </c>
      <c r="T459" s="311">
        <f t="shared" si="42"/>
        <v>37</v>
      </c>
      <c r="U459" s="312">
        <f t="shared" si="43"/>
        <v>105</v>
      </c>
      <c r="V459" s="252"/>
      <c r="W459" s="252"/>
      <c r="X459" s="252"/>
      <c r="Y459" s="252"/>
      <c r="Z459" s="252"/>
      <c r="AA459" s="252"/>
      <c r="AB459" s="252"/>
      <c r="AC459" s="252"/>
      <c r="AD459" s="252"/>
      <c r="AE459" s="252"/>
      <c r="AF459" s="252"/>
      <c r="AG459" s="252"/>
    </row>
    <row r="460" spans="1:33" s="43" customFormat="1" ht="12.75" customHeight="1">
      <c r="A460" s="543" t="s">
        <v>325</v>
      </c>
      <c r="B460" s="543"/>
      <c r="C460" s="543"/>
      <c r="D460" s="543"/>
      <c r="E460" s="543"/>
      <c r="F460" s="543"/>
      <c r="G460" s="543"/>
      <c r="H460" s="543"/>
      <c r="I460" s="543"/>
      <c r="J460" s="543"/>
      <c r="K460" s="543"/>
      <c r="L460" s="543"/>
      <c r="M460" s="543"/>
      <c r="N460" s="543"/>
      <c r="O460" s="543"/>
      <c r="P460" s="543"/>
      <c r="Q460" s="543"/>
      <c r="R460" s="543"/>
      <c r="S460" s="543"/>
      <c r="T460" s="543"/>
      <c r="U460" s="543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</row>
    <row r="461" spans="1:33" s="62" customFormat="1" ht="10.5" customHeight="1">
      <c r="A461" s="340"/>
      <c r="B461" s="267"/>
      <c r="C461" s="267"/>
      <c r="D461" s="267"/>
      <c r="E461" s="267"/>
      <c r="F461" s="267"/>
      <c r="G461" s="267"/>
      <c r="H461" s="267"/>
      <c r="I461" s="267"/>
      <c r="J461" s="267"/>
      <c r="K461" s="267"/>
      <c r="L461" s="267"/>
      <c r="M461" s="267"/>
      <c r="N461" s="267"/>
      <c r="O461" s="267"/>
      <c r="P461" s="267"/>
      <c r="Q461" s="267"/>
      <c r="R461" s="267"/>
      <c r="S461" s="267"/>
      <c r="T461" s="267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</row>
  </sheetData>
  <sheetProtection/>
  <mergeCells count="174">
    <mergeCell ref="G353:G354"/>
    <mergeCell ref="D353:D354"/>
    <mergeCell ref="E353:E354"/>
    <mergeCell ref="F353:F354"/>
    <mergeCell ref="A363:U363"/>
    <mergeCell ref="B386:C386"/>
    <mergeCell ref="E386:E387"/>
    <mergeCell ref="F386:F387"/>
    <mergeCell ref="P353:Q353"/>
    <mergeCell ref="A384:U384"/>
    <mergeCell ref="M353:N353"/>
    <mergeCell ref="O353:O354"/>
    <mergeCell ref="A312:U312"/>
    <mergeCell ref="A313:U313"/>
    <mergeCell ref="G317:G318"/>
    <mergeCell ref="E317:E318"/>
    <mergeCell ref="F317:F318"/>
    <mergeCell ref="A317:A319"/>
    <mergeCell ref="J317:L317"/>
    <mergeCell ref="D317:D318"/>
    <mergeCell ref="A460:U460"/>
    <mergeCell ref="S425:T425"/>
    <mergeCell ref="U425:U426"/>
    <mergeCell ref="H353:H354"/>
    <mergeCell ref="I353:I354"/>
    <mergeCell ref="I386:I387"/>
    <mergeCell ref="J386:L386"/>
    <mergeCell ref="O386:O387"/>
    <mergeCell ref="P386:Q386"/>
    <mergeCell ref="R353:R354"/>
    <mergeCell ref="A425:A427"/>
    <mergeCell ref="A420:U420"/>
    <mergeCell ref="U386:U387"/>
    <mergeCell ref="R386:R387"/>
    <mergeCell ref="B425:C425"/>
    <mergeCell ref="E425:E426"/>
    <mergeCell ref="P425:Q425"/>
    <mergeCell ref="R425:R426"/>
    <mergeCell ref="G425:G426"/>
    <mergeCell ref="J425:L425"/>
    <mergeCell ref="G386:G387"/>
    <mergeCell ref="M386:N386"/>
    <mergeCell ref="A423:U423"/>
    <mergeCell ref="A397:U397"/>
    <mergeCell ref="D386:D387"/>
    <mergeCell ref="D425:D426"/>
    <mergeCell ref="H425:H426"/>
    <mergeCell ref="M425:N425"/>
    <mergeCell ref="O425:O426"/>
    <mergeCell ref="A398:H398"/>
    <mergeCell ref="F425:F426"/>
    <mergeCell ref="I425:I426"/>
    <mergeCell ref="A421:U421"/>
    <mergeCell ref="A327:U327"/>
    <mergeCell ref="A328:U328"/>
    <mergeCell ref="P317:Q317"/>
    <mergeCell ref="S317:T317"/>
    <mergeCell ref="H386:H387"/>
    <mergeCell ref="J353:L353"/>
    <mergeCell ref="A386:A388"/>
    <mergeCell ref="S386:T386"/>
    <mergeCell ref="H317:H318"/>
    <mergeCell ref="S353:T353"/>
    <mergeCell ref="U353:U354"/>
    <mergeCell ref="A353:A355"/>
    <mergeCell ref="S265:T265"/>
    <mergeCell ref="A326:U326"/>
    <mergeCell ref="A351:U351"/>
    <mergeCell ref="R317:R318"/>
    <mergeCell ref="M317:N317"/>
    <mergeCell ref="I317:I318"/>
    <mergeCell ref="F265:F266"/>
    <mergeCell ref="B353:C353"/>
    <mergeCell ref="A278:U278"/>
    <mergeCell ref="P265:Q265"/>
    <mergeCell ref="R265:R266"/>
    <mergeCell ref="D265:D266"/>
    <mergeCell ref="O317:O318"/>
    <mergeCell ref="U317:U318"/>
    <mergeCell ref="B317:C317"/>
    <mergeCell ref="H265:H266"/>
    <mergeCell ref="J265:L265"/>
    <mergeCell ref="U265:U266"/>
    <mergeCell ref="M265:N265"/>
    <mergeCell ref="S215:T215"/>
    <mergeCell ref="B265:C265"/>
    <mergeCell ref="A229:U229"/>
    <mergeCell ref="I265:I266"/>
    <mergeCell ref="I215:I216"/>
    <mergeCell ref="H215:H216"/>
    <mergeCell ref="R109:R110"/>
    <mergeCell ref="M215:N215"/>
    <mergeCell ref="A263:U263"/>
    <mergeCell ref="A27:U27"/>
    <mergeCell ref="A104:U104"/>
    <mergeCell ref="A105:U105"/>
    <mergeCell ref="U178:U179"/>
    <mergeCell ref="O178:O179"/>
    <mergeCell ref="B109:C109"/>
    <mergeCell ref="S178:T178"/>
    <mergeCell ref="M109:N109"/>
    <mergeCell ref="A115:U115"/>
    <mergeCell ref="H178:H179"/>
    <mergeCell ref="A107:U107"/>
    <mergeCell ref="S109:T109"/>
    <mergeCell ref="F178:F179"/>
    <mergeCell ref="I178:I179"/>
    <mergeCell ref="J178:L178"/>
    <mergeCell ref="J143:L143"/>
    <mergeCell ref="M143:N143"/>
    <mergeCell ref="I109:I110"/>
    <mergeCell ref="G109:G110"/>
    <mergeCell ref="T2:U2"/>
    <mergeCell ref="A2:S2"/>
    <mergeCell ref="A87:U87"/>
    <mergeCell ref="A93:U93"/>
    <mergeCell ref="A98:U98"/>
    <mergeCell ref="H109:H110"/>
    <mergeCell ref="D109:D110"/>
    <mergeCell ref="O109:O110"/>
    <mergeCell ref="A231:F231"/>
    <mergeCell ref="B215:C215"/>
    <mergeCell ref="D215:D216"/>
    <mergeCell ref="E265:E266"/>
    <mergeCell ref="A265:A267"/>
    <mergeCell ref="G265:G266"/>
    <mergeCell ref="A215:A217"/>
    <mergeCell ref="P215:Q215"/>
    <mergeCell ref="S143:T143"/>
    <mergeCell ref="U143:U144"/>
    <mergeCell ref="P178:Q178"/>
    <mergeCell ref="G178:G179"/>
    <mergeCell ref="B143:C143"/>
    <mergeCell ref="A151:G151"/>
    <mergeCell ref="B178:C178"/>
    <mergeCell ref="R178:R179"/>
    <mergeCell ref="D178:D179"/>
    <mergeCell ref="F109:F110"/>
    <mergeCell ref="A277:U277"/>
    <mergeCell ref="O265:O266"/>
    <mergeCell ref="G215:G216"/>
    <mergeCell ref="A315:U315"/>
    <mergeCell ref="M178:N178"/>
    <mergeCell ref="A213:U213"/>
    <mergeCell ref="F215:F216"/>
    <mergeCell ref="E215:E216"/>
    <mergeCell ref="O215:O216"/>
    <mergeCell ref="J215:L215"/>
    <mergeCell ref="E109:E110"/>
    <mergeCell ref="U109:U110"/>
    <mergeCell ref="G143:G144"/>
    <mergeCell ref="H143:H144"/>
    <mergeCell ref="I143:I144"/>
    <mergeCell ref="P143:Q143"/>
    <mergeCell ref="A116:G116"/>
    <mergeCell ref="O143:O144"/>
    <mergeCell ref="J109:L109"/>
    <mergeCell ref="F143:F144"/>
    <mergeCell ref="E178:E179"/>
    <mergeCell ref="A150:U150"/>
    <mergeCell ref="A211:U211"/>
    <mergeCell ref="A176:U176"/>
    <mergeCell ref="A143:A145"/>
    <mergeCell ref="A178:A180"/>
    <mergeCell ref="A109:A111"/>
    <mergeCell ref="A141:U141"/>
    <mergeCell ref="P109:Q109"/>
    <mergeCell ref="R143:R144"/>
    <mergeCell ref="U215:U216"/>
    <mergeCell ref="A184:U184"/>
    <mergeCell ref="A210:U210"/>
    <mergeCell ref="R215:R216"/>
    <mergeCell ref="D143:D144"/>
    <mergeCell ref="E143:E144"/>
  </mergeCells>
  <hyperlinks>
    <hyperlink ref="A184" r:id="rId1" display="http://www.pj.gob.pe/"/>
    <hyperlink ref="A115" r:id="rId2" display="http://www.pj.gob.pe/"/>
    <hyperlink ref="A150" r:id="rId3" display="http://www.pj.gob.pe/"/>
    <hyperlink ref="A229" r:id="rId4" display="http://www.pj.gob.pe/"/>
    <hyperlink ref="A277" r:id="rId5" display="http://www.pj.gob.pe/"/>
    <hyperlink ref="A326" r:id="rId6" display="http://www.pj.gob.pe/"/>
    <hyperlink ref="A363" r:id="rId7" display="http://www.pj.gob.pe/"/>
    <hyperlink ref="A397" r:id="rId8" display="http://www.pj.gob.pe/"/>
    <hyperlink ref="A460" r:id="rId9" display="http://www.pj.gob.pe/"/>
  </hyperlinks>
  <printOptions horizontalCentered="1" verticalCentered="1"/>
  <pageMargins left="0.2362204724409449" right="0.2362204724409449" top="0.31496062992125984" bottom="0.4724409448818898" header="0" footer="0.2362204724409449"/>
  <pageSetup horizontalDpi="600" verticalDpi="600" orientation="portrait" paperSize="9" scale="55" r:id="rId11"/>
  <headerFooter scaleWithDoc="0" alignWithMargins="0">
    <oddFooter>&amp;CPágina &amp;P</oddFooter>
  </headerFooter>
  <rowBreaks count="5" manualBreakCount="5">
    <brk id="102" max="255" man="1"/>
    <brk id="208" max="255" man="1"/>
    <brk id="310" max="255" man="1"/>
    <brk id="418" max="255" man="1"/>
    <brk id="514" max="255" man="1"/>
  </rowBreaks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289"/>
  <sheetViews>
    <sheetView zoomScale="86" zoomScaleNormal="86" zoomScaleSheetLayoutView="70" zoomScalePageLayoutView="0" workbookViewId="0" topLeftCell="A49">
      <selection activeCell="A359" sqref="A359:IV366"/>
    </sheetView>
  </sheetViews>
  <sheetFormatPr defaultColWidth="11.421875" defaultRowHeight="12.75"/>
  <cols>
    <col min="1" max="1" width="21.00390625" style="44" customWidth="1"/>
    <col min="2" max="2" width="8.00390625" style="44" customWidth="1"/>
    <col min="3" max="3" width="6.57421875" style="44" customWidth="1"/>
    <col min="4" max="4" width="7.140625" style="44" customWidth="1"/>
    <col min="5" max="5" width="6.7109375" style="44" customWidth="1"/>
    <col min="6" max="6" width="7.28125" style="44" customWidth="1"/>
    <col min="7" max="7" width="6.00390625" style="44" customWidth="1"/>
    <col min="8" max="8" width="5.00390625" style="44" customWidth="1"/>
    <col min="9" max="9" width="6.421875" style="44" customWidth="1"/>
    <col min="10" max="12" width="5.00390625" style="44" customWidth="1"/>
    <col min="13" max="13" width="14.8515625" style="44" customWidth="1"/>
    <col min="14" max="14" width="11.00390625" style="44" customWidth="1"/>
    <col min="15" max="15" width="8.140625" style="44" customWidth="1"/>
    <col min="16" max="16" width="9.140625" style="44" customWidth="1"/>
    <col min="17" max="17" width="6.421875" style="44" customWidth="1"/>
    <col min="18" max="18" width="8.140625" style="44" customWidth="1"/>
    <col min="19" max="19" width="12.57421875" style="44" customWidth="1"/>
    <col min="20" max="20" width="10.8515625" style="44" customWidth="1"/>
    <col min="21" max="21" width="16.00390625" style="44" customWidth="1"/>
    <col min="22" max="22" width="8.28125" style="44" customWidth="1"/>
    <col min="23" max="23" width="7.00390625" style="44" customWidth="1"/>
    <col min="24" max="24" width="13.00390625" style="44" bestFit="1" customWidth="1"/>
    <col min="25" max="25" width="11.421875" style="44" customWidth="1"/>
    <col min="26" max="26" width="20.421875" style="44" bestFit="1" customWidth="1"/>
    <col min="27" max="27" width="12.28125" style="44" bestFit="1" customWidth="1"/>
    <col min="28" max="29" width="11.57421875" style="44" bestFit="1" customWidth="1"/>
    <col min="30" max="30" width="11.421875" style="44" customWidth="1"/>
    <col min="31" max="32" width="11.57421875" style="44" bestFit="1" customWidth="1"/>
    <col min="33" max="16384" width="11.421875" style="44" customWidth="1"/>
  </cols>
  <sheetData>
    <row r="1" spans="2:9" ht="12.75">
      <c r="B1" s="253"/>
      <c r="C1" s="253"/>
      <c r="D1" s="253"/>
      <c r="E1" s="253"/>
      <c r="F1" s="253"/>
      <c r="G1" s="253"/>
      <c r="H1" s="253"/>
      <c r="I1" s="253"/>
    </row>
    <row r="2" spans="1:21" ht="44.25" customHeight="1">
      <c r="A2" s="577" t="s">
        <v>156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6" t="s">
        <v>320</v>
      </c>
      <c r="U2" s="576"/>
    </row>
    <row r="3" spans="2:9" ht="12.75">
      <c r="B3" s="253"/>
      <c r="C3" s="253"/>
      <c r="D3" s="253"/>
      <c r="E3" s="253"/>
      <c r="F3" s="253"/>
      <c r="G3" s="253"/>
      <c r="H3" s="253"/>
      <c r="I3" s="253"/>
    </row>
    <row r="4" spans="2:9" ht="12.75">
      <c r="B4" s="253"/>
      <c r="C4" s="253"/>
      <c r="D4" s="253"/>
      <c r="E4" s="253"/>
      <c r="F4" s="253"/>
      <c r="G4" s="253"/>
      <c r="H4" s="253"/>
      <c r="I4" s="253"/>
    </row>
    <row r="5" spans="2:9" ht="12.75">
      <c r="B5" s="253"/>
      <c r="C5" s="253"/>
      <c r="D5" s="253"/>
      <c r="E5" s="253"/>
      <c r="F5" s="253"/>
      <c r="G5" s="253"/>
      <c r="H5" s="253"/>
      <c r="I5" s="253"/>
    </row>
    <row r="6" spans="2:9" ht="12.75">
      <c r="B6" s="253"/>
      <c r="C6" s="253"/>
      <c r="D6" s="253"/>
      <c r="E6" s="253"/>
      <c r="F6" s="253"/>
      <c r="G6" s="253"/>
      <c r="H6" s="253"/>
      <c r="I6" s="253"/>
    </row>
    <row r="7" spans="2:9" ht="12.75">
      <c r="B7" s="253"/>
      <c r="C7" s="253"/>
      <c r="D7" s="253"/>
      <c r="E7" s="253"/>
      <c r="F7" s="253"/>
      <c r="G7" s="253"/>
      <c r="H7" s="253"/>
      <c r="I7" s="253"/>
    </row>
    <row r="8" spans="2:9" ht="12.75">
      <c r="B8" s="253"/>
      <c r="C8" s="253"/>
      <c r="D8" s="253"/>
      <c r="E8" s="253"/>
      <c r="F8" s="253"/>
      <c r="G8" s="253"/>
      <c r="H8" s="253"/>
      <c r="I8" s="253"/>
    </row>
    <row r="9" spans="2:9" ht="12.75">
      <c r="B9" s="253"/>
      <c r="C9" s="253"/>
      <c r="D9" s="253"/>
      <c r="E9" s="253"/>
      <c r="F9" s="253"/>
      <c r="G9" s="253"/>
      <c r="H9" s="253"/>
      <c r="I9" s="253"/>
    </row>
    <row r="10" spans="2:9" ht="12.75">
      <c r="B10" s="253"/>
      <c r="C10" s="253"/>
      <c r="D10" s="253"/>
      <c r="E10" s="253"/>
      <c r="F10" s="253"/>
      <c r="G10" s="253"/>
      <c r="H10" s="253"/>
      <c r="I10" s="253"/>
    </row>
    <row r="11" spans="2:9" ht="12.75">
      <c r="B11" s="253"/>
      <c r="C11" s="253"/>
      <c r="D11" s="253"/>
      <c r="E11" s="253"/>
      <c r="F11" s="253"/>
      <c r="G11" s="253"/>
      <c r="H11" s="253"/>
      <c r="I11" s="253"/>
    </row>
    <row r="12" spans="2:9" ht="12.75">
      <c r="B12" s="253"/>
      <c r="C12" s="253"/>
      <c r="D12" s="253"/>
      <c r="E12" s="253"/>
      <c r="F12" s="253"/>
      <c r="G12" s="253"/>
      <c r="H12" s="253"/>
      <c r="I12" s="253"/>
    </row>
    <row r="13" spans="2:9" ht="12.75">
      <c r="B13" s="253"/>
      <c r="C13" s="253"/>
      <c r="D13" s="253"/>
      <c r="E13" s="253"/>
      <c r="F13" s="253"/>
      <c r="G13" s="253"/>
      <c r="H13" s="253"/>
      <c r="I13" s="253"/>
    </row>
    <row r="14" spans="2:9" ht="12.75">
      <c r="B14" s="253"/>
      <c r="C14" s="253"/>
      <c r="D14" s="253"/>
      <c r="E14" s="253"/>
      <c r="F14" s="253"/>
      <c r="G14" s="253"/>
      <c r="H14" s="253"/>
      <c r="I14" s="253"/>
    </row>
    <row r="15" spans="2:9" ht="12.75">
      <c r="B15" s="253"/>
      <c r="C15" s="253"/>
      <c r="D15" s="253"/>
      <c r="E15" s="253"/>
      <c r="F15" s="253"/>
      <c r="G15" s="253"/>
      <c r="H15" s="253"/>
      <c r="I15" s="253"/>
    </row>
    <row r="16" spans="2:9" ht="12.75">
      <c r="B16" s="253"/>
      <c r="C16" s="253"/>
      <c r="D16" s="253"/>
      <c r="E16" s="253"/>
      <c r="F16" s="253"/>
      <c r="G16" s="253"/>
      <c r="H16" s="253"/>
      <c r="I16" s="253"/>
    </row>
    <row r="17" spans="2:9" ht="12.75">
      <c r="B17" s="253"/>
      <c r="C17" s="253"/>
      <c r="D17" s="253"/>
      <c r="E17" s="253"/>
      <c r="F17" s="253"/>
      <c r="G17" s="253"/>
      <c r="H17" s="253"/>
      <c r="I17" s="253"/>
    </row>
    <row r="18" spans="2:9" ht="12.75">
      <c r="B18" s="253"/>
      <c r="C18" s="253"/>
      <c r="D18" s="253"/>
      <c r="E18" s="253"/>
      <c r="F18" s="253"/>
      <c r="G18" s="253"/>
      <c r="H18" s="253"/>
      <c r="I18" s="253"/>
    </row>
    <row r="19" spans="2:9" ht="12.75">
      <c r="B19" s="253"/>
      <c r="C19" s="253"/>
      <c r="D19" s="253"/>
      <c r="E19" s="253"/>
      <c r="F19" s="253"/>
      <c r="G19" s="253"/>
      <c r="H19" s="253"/>
      <c r="I19" s="253"/>
    </row>
    <row r="20" spans="2:9" ht="12.75">
      <c r="B20" s="253"/>
      <c r="C20" s="253"/>
      <c r="D20" s="253"/>
      <c r="E20" s="253"/>
      <c r="F20" s="253"/>
      <c r="G20" s="253"/>
      <c r="H20" s="253"/>
      <c r="I20" s="253"/>
    </row>
    <row r="21" spans="2:9" ht="12.75">
      <c r="B21" s="253"/>
      <c r="C21" s="253"/>
      <c r="D21" s="253"/>
      <c r="E21" s="253"/>
      <c r="F21" s="253"/>
      <c r="G21" s="253"/>
      <c r="H21" s="253"/>
      <c r="I21" s="253"/>
    </row>
    <row r="22" spans="2:9" ht="12.75">
      <c r="B22" s="253"/>
      <c r="C22" s="253"/>
      <c r="D22" s="253"/>
      <c r="E22" s="253"/>
      <c r="F22" s="253"/>
      <c r="G22" s="253"/>
      <c r="H22" s="253"/>
      <c r="I22" s="253"/>
    </row>
    <row r="23" spans="2:9" ht="12.75">
      <c r="B23" s="253"/>
      <c r="C23" s="253"/>
      <c r="D23" s="253"/>
      <c r="E23" s="253"/>
      <c r="F23" s="253"/>
      <c r="G23" s="253"/>
      <c r="H23" s="253"/>
      <c r="I23" s="253"/>
    </row>
    <row r="24" spans="2:9" ht="12.75">
      <c r="B24" s="253"/>
      <c r="C24" s="253"/>
      <c r="D24" s="253"/>
      <c r="E24" s="253"/>
      <c r="F24" s="253"/>
      <c r="G24" s="253"/>
      <c r="H24" s="253"/>
      <c r="I24" s="253"/>
    </row>
    <row r="25" spans="2:9" ht="12.75">
      <c r="B25" s="253"/>
      <c r="C25" s="253"/>
      <c r="D25" s="253"/>
      <c r="E25" s="253"/>
      <c r="F25" s="253"/>
      <c r="G25" s="253"/>
      <c r="H25" s="253"/>
      <c r="I25" s="253"/>
    </row>
    <row r="26" spans="2:9" ht="12.75">
      <c r="B26" s="253"/>
      <c r="C26" s="253"/>
      <c r="D26" s="253"/>
      <c r="E26" s="253"/>
      <c r="F26" s="253"/>
      <c r="G26" s="253"/>
      <c r="H26" s="253"/>
      <c r="I26" s="253"/>
    </row>
    <row r="27" spans="1:22" ht="45">
      <c r="A27" s="584" t="s">
        <v>157</v>
      </c>
      <c r="B27" s="584"/>
      <c r="C27" s="584"/>
      <c r="D27" s="584"/>
      <c r="E27" s="584"/>
      <c r="F27" s="584"/>
      <c r="G27" s="584"/>
      <c r="H27" s="584"/>
      <c r="I27" s="584"/>
      <c r="J27" s="584"/>
      <c r="K27" s="584"/>
      <c r="L27" s="584"/>
      <c r="M27" s="584"/>
      <c r="N27" s="584"/>
      <c r="O27" s="584"/>
      <c r="P27" s="584"/>
      <c r="Q27" s="584"/>
      <c r="R27" s="584"/>
      <c r="S27" s="584"/>
      <c r="T27" s="584"/>
      <c r="U27" s="584"/>
      <c r="V27" s="261"/>
    </row>
    <row r="28" spans="2:9" ht="12.75">
      <c r="B28" s="253"/>
      <c r="C28" s="253"/>
      <c r="D28" s="253"/>
      <c r="E28" s="253"/>
      <c r="F28" s="253"/>
      <c r="G28" s="253"/>
      <c r="H28" s="253"/>
      <c r="I28" s="253"/>
    </row>
    <row r="29" spans="2:9" ht="12.75">
      <c r="B29" s="253"/>
      <c r="C29" s="253"/>
      <c r="D29" s="253"/>
      <c r="E29" s="253"/>
      <c r="F29" s="253"/>
      <c r="G29" s="253"/>
      <c r="H29" s="253"/>
      <c r="I29" s="253"/>
    </row>
    <row r="30" spans="2:9" ht="12.75">
      <c r="B30" s="253"/>
      <c r="C30" s="253"/>
      <c r="D30" s="253"/>
      <c r="E30" s="253"/>
      <c r="F30" s="253"/>
      <c r="G30" s="253"/>
      <c r="H30" s="253"/>
      <c r="I30" s="253"/>
    </row>
    <row r="31" spans="2:9" ht="12.75">
      <c r="B31" s="253"/>
      <c r="C31" s="253"/>
      <c r="D31" s="253"/>
      <c r="E31" s="253"/>
      <c r="F31" s="253"/>
      <c r="G31" s="253"/>
      <c r="H31" s="253"/>
      <c r="I31" s="253"/>
    </row>
    <row r="32" spans="2:9" ht="12.75">
      <c r="B32" s="253"/>
      <c r="C32" s="253"/>
      <c r="D32" s="253"/>
      <c r="E32" s="253"/>
      <c r="F32" s="253"/>
      <c r="G32" s="253"/>
      <c r="H32" s="253"/>
      <c r="I32" s="253"/>
    </row>
    <row r="33" spans="2:9" ht="12.75">
      <c r="B33" s="253"/>
      <c r="C33" s="253"/>
      <c r="D33" s="253"/>
      <c r="E33" s="253"/>
      <c r="F33" s="253"/>
      <c r="G33" s="253"/>
      <c r="H33" s="253"/>
      <c r="I33" s="253"/>
    </row>
    <row r="34" spans="2:9" ht="12.75">
      <c r="B34" s="253"/>
      <c r="C34" s="253"/>
      <c r="D34" s="253"/>
      <c r="E34" s="253"/>
      <c r="F34" s="253"/>
      <c r="G34" s="253"/>
      <c r="H34" s="253"/>
      <c r="I34" s="253"/>
    </row>
    <row r="35" spans="2:9" ht="12.75">
      <c r="B35" s="253"/>
      <c r="C35" s="253"/>
      <c r="D35" s="253"/>
      <c r="E35" s="253"/>
      <c r="F35" s="253"/>
      <c r="G35" s="253"/>
      <c r="H35" s="253"/>
      <c r="I35" s="253"/>
    </row>
    <row r="36" spans="2:9" ht="12.75">
      <c r="B36" s="253"/>
      <c r="C36" s="253"/>
      <c r="D36" s="253"/>
      <c r="E36" s="253"/>
      <c r="F36" s="253"/>
      <c r="G36" s="253"/>
      <c r="H36" s="253"/>
      <c r="I36" s="253"/>
    </row>
    <row r="37" spans="2:9" ht="12.75">
      <c r="B37" s="253"/>
      <c r="C37" s="253"/>
      <c r="D37" s="253"/>
      <c r="E37" s="253"/>
      <c r="F37" s="253"/>
      <c r="G37" s="253"/>
      <c r="H37" s="253"/>
      <c r="I37" s="253"/>
    </row>
    <row r="38" spans="2:9" ht="12.75">
      <c r="B38" s="253"/>
      <c r="C38" s="253"/>
      <c r="D38" s="253"/>
      <c r="E38" s="253"/>
      <c r="F38" s="253"/>
      <c r="G38" s="253"/>
      <c r="H38" s="253"/>
      <c r="I38" s="253"/>
    </row>
    <row r="39" spans="2:9" ht="12.75">
      <c r="B39" s="253"/>
      <c r="C39" s="253"/>
      <c r="D39" s="253"/>
      <c r="E39" s="253"/>
      <c r="F39" s="253"/>
      <c r="G39" s="253"/>
      <c r="H39" s="253"/>
      <c r="I39" s="253"/>
    </row>
    <row r="40" spans="2:9" ht="12.75">
      <c r="B40" s="253"/>
      <c r="C40" s="253"/>
      <c r="D40" s="253"/>
      <c r="E40" s="253"/>
      <c r="F40" s="253"/>
      <c r="G40" s="253"/>
      <c r="H40" s="253"/>
      <c r="I40" s="253"/>
    </row>
    <row r="41" spans="2:9" ht="12.75">
      <c r="B41" s="253"/>
      <c r="C41" s="253"/>
      <c r="D41" s="253"/>
      <c r="E41" s="253"/>
      <c r="F41" s="253"/>
      <c r="G41" s="253"/>
      <c r="H41" s="253"/>
      <c r="I41" s="253"/>
    </row>
    <row r="42" spans="2:9" ht="12.75">
      <c r="B42" s="253"/>
      <c r="C42" s="253"/>
      <c r="D42" s="253"/>
      <c r="E42" s="253"/>
      <c r="F42" s="253"/>
      <c r="G42" s="253"/>
      <c r="H42" s="253"/>
      <c r="I42" s="253"/>
    </row>
    <row r="43" spans="2:9" ht="12.75">
      <c r="B43" s="253"/>
      <c r="C43" s="253"/>
      <c r="D43" s="253"/>
      <c r="E43" s="253"/>
      <c r="F43" s="253"/>
      <c r="G43" s="253"/>
      <c r="H43" s="253"/>
      <c r="I43" s="253"/>
    </row>
    <row r="44" spans="2:9" ht="12.75">
      <c r="B44" s="253"/>
      <c r="C44" s="253"/>
      <c r="D44" s="253"/>
      <c r="E44" s="253"/>
      <c r="F44" s="253"/>
      <c r="G44" s="253"/>
      <c r="H44" s="253"/>
      <c r="I44" s="253"/>
    </row>
    <row r="45" spans="2:9" ht="12.75">
      <c r="B45" s="253"/>
      <c r="C45" s="253"/>
      <c r="D45" s="253"/>
      <c r="E45" s="253"/>
      <c r="F45" s="253"/>
      <c r="G45" s="253"/>
      <c r="H45" s="253"/>
      <c r="I45" s="253"/>
    </row>
    <row r="46" spans="2:9" ht="12.75">
      <c r="B46" s="253"/>
      <c r="C46" s="253"/>
      <c r="D46" s="253"/>
      <c r="E46" s="253"/>
      <c r="F46" s="253"/>
      <c r="G46" s="253"/>
      <c r="H46" s="253"/>
      <c r="I46" s="253"/>
    </row>
    <row r="47" spans="2:9" ht="12.75">
      <c r="B47" s="253"/>
      <c r="C47" s="253"/>
      <c r="D47" s="253"/>
      <c r="E47" s="253"/>
      <c r="F47" s="253"/>
      <c r="G47" s="253"/>
      <c r="H47" s="253"/>
      <c r="I47" s="253"/>
    </row>
    <row r="48" spans="2:9" ht="12.75">
      <c r="B48" s="253"/>
      <c r="C48" s="253"/>
      <c r="D48" s="253"/>
      <c r="E48" s="253"/>
      <c r="F48" s="253"/>
      <c r="G48" s="253"/>
      <c r="H48" s="253"/>
      <c r="I48" s="253"/>
    </row>
    <row r="49" spans="2:9" ht="12.75">
      <c r="B49" s="253"/>
      <c r="C49" s="253"/>
      <c r="D49" s="253"/>
      <c r="E49" s="253"/>
      <c r="F49" s="253"/>
      <c r="G49" s="253"/>
      <c r="H49" s="253"/>
      <c r="I49" s="253"/>
    </row>
    <row r="50" spans="2:9" ht="12.75">
      <c r="B50" s="253"/>
      <c r="C50" s="253"/>
      <c r="D50" s="253"/>
      <c r="E50" s="253"/>
      <c r="F50" s="253"/>
      <c r="G50" s="253"/>
      <c r="H50" s="253"/>
      <c r="I50" s="253"/>
    </row>
    <row r="51" spans="2:9" ht="12.75">
      <c r="B51" s="253"/>
      <c r="C51" s="253"/>
      <c r="D51" s="253"/>
      <c r="E51" s="253"/>
      <c r="F51" s="253"/>
      <c r="G51" s="253"/>
      <c r="H51" s="253"/>
      <c r="I51" s="253"/>
    </row>
    <row r="52" spans="2:9" ht="12.75">
      <c r="B52" s="253"/>
      <c r="C52" s="253"/>
      <c r="D52" s="253"/>
      <c r="E52" s="253"/>
      <c r="F52" s="253"/>
      <c r="G52" s="253"/>
      <c r="H52" s="253"/>
      <c r="I52" s="253"/>
    </row>
    <row r="53" spans="2:9" ht="12.75">
      <c r="B53" s="253"/>
      <c r="C53" s="253"/>
      <c r="D53" s="253"/>
      <c r="E53" s="253"/>
      <c r="F53" s="253"/>
      <c r="G53" s="253"/>
      <c r="H53" s="253"/>
      <c r="I53" s="253"/>
    </row>
    <row r="54" spans="2:9" ht="12.75">
      <c r="B54" s="253"/>
      <c r="C54" s="253"/>
      <c r="D54" s="253"/>
      <c r="E54" s="253"/>
      <c r="F54" s="253"/>
      <c r="G54" s="253"/>
      <c r="H54" s="253"/>
      <c r="I54" s="253"/>
    </row>
    <row r="55" spans="2:9" ht="12.75">
      <c r="B55" s="253"/>
      <c r="C55" s="253"/>
      <c r="D55" s="253"/>
      <c r="E55" s="253"/>
      <c r="F55" s="253"/>
      <c r="G55" s="253"/>
      <c r="H55" s="253"/>
      <c r="I55" s="253"/>
    </row>
    <row r="56" spans="2:9" ht="12.75">
      <c r="B56" s="253"/>
      <c r="C56" s="253"/>
      <c r="D56" s="253"/>
      <c r="E56" s="253"/>
      <c r="F56" s="253"/>
      <c r="G56" s="253"/>
      <c r="H56" s="253"/>
      <c r="I56" s="253"/>
    </row>
    <row r="57" spans="2:9" ht="12.75">
      <c r="B57" s="253"/>
      <c r="C57" s="253"/>
      <c r="D57" s="253"/>
      <c r="E57" s="253"/>
      <c r="F57" s="253"/>
      <c r="G57" s="253"/>
      <c r="H57" s="253"/>
      <c r="I57" s="253"/>
    </row>
    <row r="58" spans="2:9" ht="12.75">
      <c r="B58" s="253"/>
      <c r="C58" s="253"/>
      <c r="D58" s="253"/>
      <c r="E58" s="253"/>
      <c r="F58" s="253"/>
      <c r="G58" s="253"/>
      <c r="H58" s="253"/>
      <c r="I58" s="253"/>
    </row>
    <row r="59" spans="2:9" ht="12.75">
      <c r="B59" s="253"/>
      <c r="C59" s="253"/>
      <c r="D59" s="253"/>
      <c r="E59" s="253"/>
      <c r="F59" s="253"/>
      <c r="G59" s="253"/>
      <c r="H59" s="253"/>
      <c r="I59" s="253"/>
    </row>
    <row r="60" spans="2:9" ht="12.75">
      <c r="B60" s="253"/>
      <c r="C60" s="253"/>
      <c r="D60" s="253"/>
      <c r="E60" s="253"/>
      <c r="F60" s="253"/>
      <c r="G60" s="253"/>
      <c r="H60" s="253"/>
      <c r="I60" s="253"/>
    </row>
    <row r="61" spans="2:9" ht="12.75">
      <c r="B61" s="253"/>
      <c r="C61" s="253"/>
      <c r="D61" s="253"/>
      <c r="E61" s="253"/>
      <c r="F61" s="253"/>
      <c r="G61" s="253"/>
      <c r="H61" s="253"/>
      <c r="I61" s="253"/>
    </row>
    <row r="62" spans="2:9" ht="12.75">
      <c r="B62" s="253"/>
      <c r="C62" s="253"/>
      <c r="D62" s="253"/>
      <c r="E62" s="253"/>
      <c r="F62" s="253"/>
      <c r="G62" s="253"/>
      <c r="H62" s="253"/>
      <c r="I62" s="253"/>
    </row>
    <row r="63" spans="2:9" ht="12.75">
      <c r="B63" s="253"/>
      <c r="C63" s="253"/>
      <c r="D63" s="253"/>
      <c r="E63" s="253"/>
      <c r="F63" s="253"/>
      <c r="G63" s="253"/>
      <c r="H63" s="253"/>
      <c r="I63" s="253"/>
    </row>
    <row r="64" spans="2:9" ht="12.75">
      <c r="B64" s="253"/>
      <c r="C64" s="253"/>
      <c r="D64" s="253"/>
      <c r="E64" s="253"/>
      <c r="F64" s="253"/>
      <c r="G64" s="253"/>
      <c r="H64" s="253"/>
      <c r="I64" s="253"/>
    </row>
    <row r="65" spans="2:9" ht="12.75">
      <c r="B65" s="253"/>
      <c r="C65" s="253"/>
      <c r="D65" s="253"/>
      <c r="E65" s="253"/>
      <c r="F65" s="253"/>
      <c r="G65" s="253"/>
      <c r="H65" s="253"/>
      <c r="I65" s="253"/>
    </row>
    <row r="66" spans="2:9" ht="12.75">
      <c r="B66" s="253"/>
      <c r="C66" s="253"/>
      <c r="D66" s="253"/>
      <c r="E66" s="253"/>
      <c r="F66" s="253"/>
      <c r="G66" s="253"/>
      <c r="H66" s="253"/>
      <c r="I66" s="253"/>
    </row>
    <row r="67" spans="2:9" ht="12.75">
      <c r="B67" s="253"/>
      <c r="C67" s="253"/>
      <c r="D67" s="253"/>
      <c r="E67" s="253"/>
      <c r="F67" s="253"/>
      <c r="G67" s="253"/>
      <c r="H67" s="253"/>
      <c r="I67" s="253"/>
    </row>
    <row r="68" spans="2:9" ht="12.75">
      <c r="B68" s="253"/>
      <c r="C68" s="253"/>
      <c r="D68" s="253"/>
      <c r="E68" s="253"/>
      <c r="F68" s="253"/>
      <c r="G68" s="253"/>
      <c r="H68" s="253"/>
      <c r="I68" s="253"/>
    </row>
    <row r="69" spans="2:9" ht="12.75">
      <c r="B69" s="253"/>
      <c r="C69" s="253"/>
      <c r="D69" s="253"/>
      <c r="E69" s="253"/>
      <c r="F69" s="253"/>
      <c r="G69" s="253"/>
      <c r="H69" s="253"/>
      <c r="I69" s="253"/>
    </row>
    <row r="70" spans="2:9" ht="12.75">
      <c r="B70" s="253"/>
      <c r="C70" s="253"/>
      <c r="D70" s="253"/>
      <c r="E70" s="253"/>
      <c r="F70" s="253"/>
      <c r="G70" s="253"/>
      <c r="H70" s="253"/>
      <c r="I70" s="253"/>
    </row>
    <row r="71" spans="2:9" ht="12.75">
      <c r="B71" s="253"/>
      <c r="C71" s="253"/>
      <c r="D71" s="253"/>
      <c r="E71" s="253"/>
      <c r="F71" s="253"/>
      <c r="G71" s="253"/>
      <c r="H71" s="253"/>
      <c r="I71" s="253"/>
    </row>
    <row r="72" spans="2:9" ht="12.75">
      <c r="B72" s="253"/>
      <c r="C72" s="253"/>
      <c r="D72" s="253"/>
      <c r="E72" s="253"/>
      <c r="F72" s="253"/>
      <c r="G72" s="253"/>
      <c r="H72" s="253"/>
      <c r="I72" s="253"/>
    </row>
    <row r="73" spans="2:9" ht="12.75">
      <c r="B73" s="253"/>
      <c r="C73" s="253"/>
      <c r="D73" s="253"/>
      <c r="E73" s="253"/>
      <c r="F73" s="253"/>
      <c r="G73" s="253"/>
      <c r="H73" s="253"/>
      <c r="I73" s="253"/>
    </row>
    <row r="74" spans="2:9" ht="12.75">
      <c r="B74" s="253"/>
      <c r="C74" s="253"/>
      <c r="D74" s="253"/>
      <c r="E74" s="253"/>
      <c r="F74" s="253"/>
      <c r="G74" s="253"/>
      <c r="H74" s="253"/>
      <c r="I74" s="253"/>
    </row>
    <row r="75" spans="2:9" ht="12.75">
      <c r="B75" s="253"/>
      <c r="C75" s="253"/>
      <c r="D75" s="253"/>
      <c r="E75" s="253"/>
      <c r="F75" s="253"/>
      <c r="G75" s="253"/>
      <c r="H75" s="253"/>
      <c r="I75" s="253"/>
    </row>
    <row r="76" spans="2:9" ht="12.75">
      <c r="B76" s="253"/>
      <c r="C76" s="253"/>
      <c r="D76" s="253"/>
      <c r="E76" s="253"/>
      <c r="F76" s="253"/>
      <c r="G76" s="253"/>
      <c r="H76" s="253"/>
      <c r="I76" s="253"/>
    </row>
    <row r="77" spans="2:9" ht="12.75">
      <c r="B77" s="253"/>
      <c r="C77" s="253"/>
      <c r="D77" s="253"/>
      <c r="E77" s="253"/>
      <c r="F77" s="253"/>
      <c r="G77" s="253"/>
      <c r="H77" s="253"/>
      <c r="I77" s="253"/>
    </row>
    <row r="78" spans="2:9" ht="12.75">
      <c r="B78" s="253"/>
      <c r="C78" s="253"/>
      <c r="D78" s="253"/>
      <c r="E78" s="253"/>
      <c r="F78" s="253"/>
      <c r="G78" s="253"/>
      <c r="H78" s="253"/>
      <c r="I78" s="253"/>
    </row>
    <row r="79" spans="2:9" ht="12.75">
      <c r="B79" s="253"/>
      <c r="C79" s="253"/>
      <c r="D79" s="253"/>
      <c r="E79" s="253"/>
      <c r="F79" s="253"/>
      <c r="G79" s="253"/>
      <c r="H79" s="253"/>
      <c r="I79" s="253"/>
    </row>
    <row r="80" spans="2:9" ht="12.75">
      <c r="B80" s="253"/>
      <c r="C80" s="253"/>
      <c r="D80" s="253"/>
      <c r="E80" s="253"/>
      <c r="F80" s="253"/>
      <c r="G80" s="253"/>
      <c r="H80" s="253"/>
      <c r="I80" s="253"/>
    </row>
    <row r="81" spans="2:9" ht="12.75">
      <c r="B81" s="253"/>
      <c r="C81" s="253"/>
      <c r="D81" s="253"/>
      <c r="E81" s="253"/>
      <c r="F81" s="253"/>
      <c r="G81" s="253"/>
      <c r="H81" s="253"/>
      <c r="I81" s="253"/>
    </row>
    <row r="82" spans="2:9" ht="12.75">
      <c r="B82" s="253"/>
      <c r="C82" s="253"/>
      <c r="D82" s="253"/>
      <c r="E82" s="253"/>
      <c r="F82" s="253"/>
      <c r="G82" s="253"/>
      <c r="H82" s="253"/>
      <c r="I82" s="253"/>
    </row>
    <row r="83" spans="2:9" ht="12.75">
      <c r="B83" s="253"/>
      <c r="C83" s="253"/>
      <c r="D83" s="253"/>
      <c r="E83" s="253"/>
      <c r="F83" s="253"/>
      <c r="G83" s="253"/>
      <c r="H83" s="253"/>
      <c r="I83" s="253"/>
    </row>
    <row r="84" spans="2:9" ht="12.75">
      <c r="B84" s="253"/>
      <c r="C84" s="253"/>
      <c r="D84" s="253"/>
      <c r="E84" s="253"/>
      <c r="F84" s="253"/>
      <c r="G84" s="253"/>
      <c r="H84" s="253"/>
      <c r="I84" s="253"/>
    </row>
    <row r="85" spans="2:9" ht="12.75">
      <c r="B85" s="253"/>
      <c r="C85" s="253"/>
      <c r="D85" s="253"/>
      <c r="E85" s="253"/>
      <c r="F85" s="253"/>
      <c r="G85" s="253"/>
      <c r="H85" s="253"/>
      <c r="I85" s="253"/>
    </row>
    <row r="86" spans="2:9" ht="12.75">
      <c r="B86" s="253"/>
      <c r="C86" s="253"/>
      <c r="D86" s="253"/>
      <c r="E86" s="253"/>
      <c r="F86" s="253"/>
      <c r="G86" s="253"/>
      <c r="H86" s="253"/>
      <c r="I86" s="253"/>
    </row>
    <row r="87" spans="1:22" ht="35.25">
      <c r="A87" s="578" t="s">
        <v>158</v>
      </c>
      <c r="B87" s="578"/>
      <c r="C87" s="578"/>
      <c r="D87" s="578"/>
      <c r="E87" s="578"/>
      <c r="F87" s="578"/>
      <c r="G87" s="578"/>
      <c r="H87" s="578"/>
      <c r="I87" s="578"/>
      <c r="J87" s="578"/>
      <c r="K87" s="578"/>
      <c r="L87" s="578"/>
      <c r="M87" s="578"/>
      <c r="N87" s="578"/>
      <c r="O87" s="578"/>
      <c r="P87" s="578"/>
      <c r="Q87" s="578"/>
      <c r="R87" s="578"/>
      <c r="S87" s="578"/>
      <c r="T87" s="578"/>
      <c r="U87" s="578"/>
      <c r="V87" s="262"/>
    </row>
    <row r="88" spans="1:21" ht="20.25">
      <c r="A88" s="608" t="s">
        <v>321</v>
      </c>
      <c r="B88" s="608"/>
      <c r="C88" s="608"/>
      <c r="D88" s="608"/>
      <c r="E88" s="608"/>
      <c r="F88" s="608"/>
      <c r="G88" s="608"/>
      <c r="H88" s="608"/>
      <c r="I88" s="608"/>
      <c r="J88" s="608"/>
      <c r="K88" s="608"/>
      <c r="L88" s="608"/>
      <c r="M88" s="608"/>
      <c r="N88" s="608"/>
      <c r="O88" s="608"/>
      <c r="P88" s="608"/>
      <c r="Q88" s="608"/>
      <c r="R88" s="608"/>
      <c r="S88" s="608"/>
      <c r="T88" s="608"/>
      <c r="U88" s="608"/>
    </row>
    <row r="89" spans="2:9" ht="12.75">
      <c r="B89" s="253"/>
      <c r="C89" s="253"/>
      <c r="D89" s="253"/>
      <c r="E89" s="253"/>
      <c r="F89" s="253"/>
      <c r="G89" s="253"/>
      <c r="H89" s="253"/>
      <c r="I89" s="253"/>
    </row>
    <row r="90" spans="2:9" ht="12.75">
      <c r="B90" s="253"/>
      <c r="C90" s="253"/>
      <c r="D90" s="253"/>
      <c r="E90" s="253"/>
      <c r="F90" s="253"/>
      <c r="G90" s="253"/>
      <c r="H90" s="253"/>
      <c r="I90" s="253"/>
    </row>
    <row r="91" spans="2:9" ht="12.75">
      <c r="B91" s="253"/>
      <c r="C91" s="253"/>
      <c r="D91" s="253"/>
      <c r="E91" s="253"/>
      <c r="F91" s="253"/>
      <c r="G91" s="253"/>
      <c r="H91" s="253"/>
      <c r="I91" s="253"/>
    </row>
    <row r="92" spans="2:9" ht="12.75">
      <c r="B92" s="253"/>
      <c r="C92" s="253"/>
      <c r="D92" s="253"/>
      <c r="E92" s="253"/>
      <c r="F92" s="253"/>
      <c r="G92" s="253"/>
      <c r="H92" s="253"/>
      <c r="I92" s="253"/>
    </row>
    <row r="93" spans="1:22" ht="33.75">
      <c r="A93" s="579" t="s">
        <v>322</v>
      </c>
      <c r="B93" s="579"/>
      <c r="C93" s="579"/>
      <c r="D93" s="579"/>
      <c r="E93" s="579"/>
      <c r="F93" s="579"/>
      <c r="G93" s="579"/>
      <c r="H93" s="579"/>
      <c r="I93" s="579"/>
      <c r="J93" s="579"/>
      <c r="K93" s="579"/>
      <c r="L93" s="579"/>
      <c r="M93" s="579"/>
      <c r="N93" s="579"/>
      <c r="O93" s="579"/>
      <c r="P93" s="579"/>
      <c r="Q93" s="579"/>
      <c r="R93" s="579"/>
      <c r="S93" s="579"/>
      <c r="T93" s="579"/>
      <c r="U93" s="579"/>
      <c r="V93" s="263"/>
    </row>
    <row r="94" spans="2:9" ht="12.75">
      <c r="B94" s="253"/>
      <c r="C94" s="253"/>
      <c r="D94" s="253"/>
      <c r="E94" s="253"/>
      <c r="F94" s="253"/>
      <c r="G94" s="253"/>
      <c r="H94" s="253"/>
      <c r="I94" s="253"/>
    </row>
    <row r="95" spans="2:9" ht="12.75">
      <c r="B95" s="253"/>
      <c r="C95" s="253"/>
      <c r="D95" s="253"/>
      <c r="E95" s="253"/>
      <c r="F95" s="253"/>
      <c r="G95" s="253"/>
      <c r="H95" s="253"/>
      <c r="I95" s="253"/>
    </row>
    <row r="96" spans="2:9" ht="12.75">
      <c r="B96" s="253"/>
      <c r="C96" s="253"/>
      <c r="D96" s="253"/>
      <c r="E96" s="253"/>
      <c r="F96" s="253"/>
      <c r="G96" s="253"/>
      <c r="H96" s="253"/>
      <c r="I96" s="253"/>
    </row>
    <row r="97" spans="2:9" ht="12.75">
      <c r="B97" s="253"/>
      <c r="C97" s="253"/>
      <c r="D97" s="253"/>
      <c r="E97" s="253"/>
      <c r="F97" s="253"/>
      <c r="G97" s="253"/>
      <c r="H97" s="253"/>
      <c r="I97" s="253"/>
    </row>
    <row r="98" spans="1:22" ht="15.75">
      <c r="A98" s="580" t="s">
        <v>159</v>
      </c>
      <c r="B98" s="580"/>
      <c r="C98" s="580"/>
      <c r="D98" s="580"/>
      <c r="E98" s="580"/>
      <c r="F98" s="580"/>
      <c r="G98" s="580"/>
      <c r="H98" s="580"/>
      <c r="I98" s="580"/>
      <c r="J98" s="580"/>
      <c r="K98" s="580"/>
      <c r="L98" s="580"/>
      <c r="M98" s="580"/>
      <c r="N98" s="580"/>
      <c r="O98" s="580"/>
      <c r="P98" s="580"/>
      <c r="Q98" s="580"/>
      <c r="R98" s="580"/>
      <c r="S98" s="580"/>
      <c r="T98" s="580"/>
      <c r="U98" s="580"/>
      <c r="V98" s="264"/>
    </row>
    <row r="99" spans="2:9" ht="12.75">
      <c r="B99" s="253"/>
      <c r="C99" s="253"/>
      <c r="D99" s="253"/>
      <c r="E99" s="253"/>
      <c r="F99" s="253"/>
      <c r="G99" s="253"/>
      <c r="H99" s="253"/>
      <c r="I99" s="253"/>
    </row>
    <row r="100" spans="2:9" ht="12.75">
      <c r="B100" s="253"/>
      <c r="C100" s="253"/>
      <c r="D100" s="253"/>
      <c r="E100" s="253"/>
      <c r="F100" s="253"/>
      <c r="G100" s="253"/>
      <c r="H100" s="253"/>
      <c r="I100" s="253"/>
    </row>
    <row r="101" spans="2:9" ht="12.75">
      <c r="B101" s="253"/>
      <c r="C101" s="253"/>
      <c r="D101" s="253"/>
      <c r="E101" s="253"/>
      <c r="F101" s="253"/>
      <c r="G101" s="253"/>
      <c r="H101" s="253"/>
      <c r="I101" s="253"/>
    </row>
    <row r="102" spans="2:9" ht="12.75">
      <c r="B102" s="253"/>
      <c r="C102" s="253"/>
      <c r="D102" s="253"/>
      <c r="E102" s="253"/>
      <c r="F102" s="253"/>
      <c r="G102" s="253"/>
      <c r="H102" s="253"/>
      <c r="I102" s="253"/>
    </row>
    <row r="120" spans="1:23" s="254" customFormat="1" ht="21.75" customHeight="1">
      <c r="A120" s="544" t="s">
        <v>152</v>
      </c>
      <c r="B120" s="545"/>
      <c r="C120" s="545"/>
      <c r="D120" s="545"/>
      <c r="E120" s="545"/>
      <c r="F120" s="545"/>
      <c r="G120" s="545"/>
      <c r="H120" s="545"/>
      <c r="I120" s="545"/>
      <c r="J120" s="545"/>
      <c r="K120" s="545"/>
      <c r="L120" s="545"/>
      <c r="M120" s="545"/>
      <c r="N120" s="545"/>
      <c r="O120" s="545"/>
      <c r="P120" s="545"/>
      <c r="Q120" s="545"/>
      <c r="R120" s="545"/>
      <c r="S120" s="545"/>
      <c r="T120" s="545"/>
      <c r="U120" s="545"/>
      <c r="V120" s="545"/>
      <c r="W120" s="546"/>
    </row>
    <row r="121" spans="1:23" s="254" customFormat="1" ht="24" customHeight="1">
      <c r="A121" s="555" t="s">
        <v>151</v>
      </c>
      <c r="B121" s="556"/>
      <c r="C121" s="556"/>
      <c r="D121" s="556"/>
      <c r="E121" s="556"/>
      <c r="F121" s="556"/>
      <c r="G121" s="556"/>
      <c r="H121" s="556"/>
      <c r="I121" s="556"/>
      <c r="J121" s="556"/>
      <c r="K121" s="556"/>
      <c r="L121" s="556"/>
      <c r="M121" s="556"/>
      <c r="N121" s="556"/>
      <c r="O121" s="556"/>
      <c r="P121" s="556"/>
      <c r="Q121" s="556"/>
      <c r="R121" s="556"/>
      <c r="S121" s="556"/>
      <c r="T121" s="556"/>
      <c r="U121" s="556"/>
      <c r="V121" s="556"/>
      <c r="W121" s="557"/>
    </row>
    <row r="122" spans="1:23" s="254" customFormat="1" ht="5.25" customHeight="1">
      <c r="A122" s="256"/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V122" s="256"/>
      <c r="W122" s="256"/>
    </row>
    <row r="123" spans="1:23" s="255" customFormat="1" ht="23.25" customHeight="1">
      <c r="A123" s="534" t="s">
        <v>323</v>
      </c>
      <c r="B123" s="535"/>
      <c r="C123" s="535"/>
      <c r="D123" s="535"/>
      <c r="E123" s="535"/>
      <c r="F123" s="535"/>
      <c r="G123" s="535"/>
      <c r="H123" s="535"/>
      <c r="I123" s="535"/>
      <c r="J123" s="535"/>
      <c r="K123" s="535"/>
      <c r="L123" s="535"/>
      <c r="M123" s="535"/>
      <c r="N123" s="535"/>
      <c r="O123" s="535"/>
      <c r="P123" s="535"/>
      <c r="Q123" s="535"/>
      <c r="R123" s="535"/>
      <c r="S123" s="535"/>
      <c r="T123" s="535"/>
      <c r="U123" s="535"/>
      <c r="V123" s="535"/>
      <c r="W123" s="536"/>
    </row>
    <row r="124" spans="1:23" ht="4.5" customHeight="1" thickBo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43"/>
      <c r="V124" s="52"/>
      <c r="W124" s="52"/>
    </row>
    <row r="125" spans="1:23" ht="33.75" customHeight="1">
      <c r="A125" s="595" t="s">
        <v>164</v>
      </c>
      <c r="B125" s="571" t="s">
        <v>49</v>
      </c>
      <c r="C125" s="572"/>
      <c r="D125" s="574" t="s">
        <v>175</v>
      </c>
      <c r="E125" s="619" t="s">
        <v>185</v>
      </c>
      <c r="F125" s="612" t="s">
        <v>177</v>
      </c>
      <c r="G125" s="612" t="s">
        <v>178</v>
      </c>
      <c r="H125" s="612" t="s">
        <v>179</v>
      </c>
      <c r="I125" s="614" t="s">
        <v>236</v>
      </c>
      <c r="J125" s="616" t="s">
        <v>162</v>
      </c>
      <c r="K125" s="617"/>
      <c r="L125" s="618"/>
      <c r="M125" s="609" t="s">
        <v>184</v>
      </c>
      <c r="N125" s="609"/>
      <c r="O125" s="610" t="s">
        <v>155</v>
      </c>
      <c r="P125" s="563" t="s">
        <v>176</v>
      </c>
      <c r="Q125" s="538"/>
      <c r="R125" s="604" t="s">
        <v>183</v>
      </c>
      <c r="S125" s="567" t="s">
        <v>165</v>
      </c>
      <c r="T125" s="568"/>
      <c r="U125" s="541" t="s">
        <v>324</v>
      </c>
      <c r="V125" s="563" t="s">
        <v>243</v>
      </c>
      <c r="W125" s="588"/>
    </row>
    <row r="126" spans="1:23" ht="34.5" customHeight="1">
      <c r="A126" s="596"/>
      <c r="B126" s="321" t="s">
        <v>173</v>
      </c>
      <c r="C126" s="450" t="s">
        <v>154</v>
      </c>
      <c r="D126" s="575"/>
      <c r="E126" s="620"/>
      <c r="F126" s="613"/>
      <c r="G126" s="613"/>
      <c r="H126" s="613"/>
      <c r="I126" s="615"/>
      <c r="J126" s="448" t="s">
        <v>180</v>
      </c>
      <c r="K126" s="448" t="s">
        <v>181</v>
      </c>
      <c r="L126" s="448" t="s">
        <v>182</v>
      </c>
      <c r="M126" s="449" t="s">
        <v>173</v>
      </c>
      <c r="N126" s="449" t="s">
        <v>154</v>
      </c>
      <c r="O126" s="611"/>
      <c r="P126" s="453" t="s">
        <v>173</v>
      </c>
      <c r="Q126" s="451" t="s">
        <v>154</v>
      </c>
      <c r="R126" s="605"/>
      <c r="S126" s="454" t="s">
        <v>174</v>
      </c>
      <c r="T126" s="452" t="s">
        <v>154</v>
      </c>
      <c r="U126" s="542"/>
      <c r="V126" s="453" t="s">
        <v>244</v>
      </c>
      <c r="W126" s="447" t="s">
        <v>245</v>
      </c>
    </row>
    <row r="127" spans="1:23" ht="12.75" customHeight="1">
      <c r="A127" s="597"/>
      <c r="B127" s="272" t="s">
        <v>82</v>
      </c>
      <c r="C127" s="265" t="s">
        <v>166</v>
      </c>
      <c r="D127" s="273" t="s">
        <v>167</v>
      </c>
      <c r="E127" s="272" t="s">
        <v>87</v>
      </c>
      <c r="F127" s="265" t="s">
        <v>79</v>
      </c>
      <c r="G127" s="265" t="s">
        <v>80</v>
      </c>
      <c r="H127" s="265" t="s">
        <v>153</v>
      </c>
      <c r="I127" s="265" t="s">
        <v>161</v>
      </c>
      <c r="J127" s="265" t="s">
        <v>163</v>
      </c>
      <c r="K127" s="265" t="s">
        <v>83</v>
      </c>
      <c r="L127" s="265" t="s">
        <v>187</v>
      </c>
      <c r="M127" s="265" t="s">
        <v>188</v>
      </c>
      <c r="N127" s="265" t="s">
        <v>81</v>
      </c>
      <c r="O127" s="291" t="s">
        <v>189</v>
      </c>
      <c r="P127" s="272" t="s">
        <v>85</v>
      </c>
      <c r="Q127" s="265" t="s">
        <v>190</v>
      </c>
      <c r="R127" s="273" t="s">
        <v>191</v>
      </c>
      <c r="S127" s="272" t="s">
        <v>192</v>
      </c>
      <c r="T127" s="265" t="s">
        <v>193</v>
      </c>
      <c r="U127" s="273" t="s">
        <v>195</v>
      </c>
      <c r="V127" s="272" t="s">
        <v>85</v>
      </c>
      <c r="W127" s="273" t="s">
        <v>190</v>
      </c>
    </row>
    <row r="128" spans="1:23" ht="24" customHeight="1">
      <c r="A128" s="288" t="s">
        <v>223</v>
      </c>
      <c r="B128" s="324">
        <f>SUM(B129:B130)</f>
        <v>486</v>
      </c>
      <c r="C128" s="325">
        <f>SUM(C129:C130)</f>
        <v>35</v>
      </c>
      <c r="D128" s="326">
        <f>SUM(D129:D130)</f>
        <v>521</v>
      </c>
      <c r="E128" s="327">
        <f>SUM(E129:E130)</f>
        <v>9</v>
      </c>
      <c r="F128" s="329">
        <f>SUM(F129:F130)</f>
        <v>4</v>
      </c>
      <c r="G128" s="329">
        <f aca="true" t="shared" si="0" ref="G128:N128">SUM(G129:G130)</f>
        <v>0</v>
      </c>
      <c r="H128" s="329">
        <f t="shared" si="0"/>
        <v>0</v>
      </c>
      <c r="I128" s="329">
        <f t="shared" si="0"/>
        <v>2</v>
      </c>
      <c r="J128" s="329">
        <f t="shared" si="0"/>
        <v>89</v>
      </c>
      <c r="K128" s="329">
        <f t="shared" si="0"/>
        <v>19</v>
      </c>
      <c r="L128" s="329">
        <f t="shared" si="0"/>
        <v>17</v>
      </c>
      <c r="M128" s="329">
        <f t="shared" si="0"/>
        <v>140</v>
      </c>
      <c r="N128" s="329">
        <f t="shared" si="0"/>
        <v>0</v>
      </c>
      <c r="O128" s="328">
        <f aca="true" t="shared" si="1" ref="O128:W128">SUM(O129:O130)</f>
        <v>140</v>
      </c>
      <c r="P128" s="330">
        <f t="shared" si="1"/>
        <v>5</v>
      </c>
      <c r="Q128" s="332">
        <f t="shared" si="1"/>
        <v>1</v>
      </c>
      <c r="R128" s="331">
        <f>+P128+Q128</f>
        <v>6</v>
      </c>
      <c r="S128" s="333">
        <f t="shared" si="1"/>
        <v>341</v>
      </c>
      <c r="T128" s="335">
        <f t="shared" si="1"/>
        <v>34</v>
      </c>
      <c r="U128" s="334">
        <f t="shared" si="1"/>
        <v>375</v>
      </c>
      <c r="V128" s="330">
        <f t="shared" si="1"/>
        <v>356</v>
      </c>
      <c r="W128" s="331">
        <f t="shared" si="1"/>
        <v>172</v>
      </c>
    </row>
    <row r="129" spans="1:35" s="251" customFormat="1" ht="42" customHeight="1">
      <c r="A129" s="430" t="s">
        <v>301</v>
      </c>
      <c r="B129" s="361">
        <v>148</v>
      </c>
      <c r="C129" s="358">
        <v>0</v>
      </c>
      <c r="D129" s="432">
        <f>SUM(B129:C129)</f>
        <v>148</v>
      </c>
      <c r="E129" s="414">
        <v>0</v>
      </c>
      <c r="F129" s="412">
        <v>1</v>
      </c>
      <c r="G129" s="412">
        <v>0</v>
      </c>
      <c r="H129" s="412">
        <v>0</v>
      </c>
      <c r="I129" s="412">
        <v>0</v>
      </c>
      <c r="J129" s="412">
        <v>67</v>
      </c>
      <c r="K129" s="412">
        <v>14</v>
      </c>
      <c r="L129" s="412">
        <v>14</v>
      </c>
      <c r="M129" s="412">
        <f>SUM(E129:L129)</f>
        <v>96</v>
      </c>
      <c r="N129" s="412">
        <v>0</v>
      </c>
      <c r="O129" s="415">
        <f>SUM(M129:N129)</f>
        <v>96</v>
      </c>
      <c r="P129" s="377">
        <v>3</v>
      </c>
      <c r="Q129" s="376">
        <v>0</v>
      </c>
      <c r="R129" s="404">
        <f>+P129+Q129</f>
        <v>3</v>
      </c>
      <c r="S129" s="383">
        <f>+B129-M129-P129</f>
        <v>49</v>
      </c>
      <c r="T129" s="382">
        <f>+C129-N129-Q129</f>
        <v>0</v>
      </c>
      <c r="U129" s="384">
        <f>+S129+T129</f>
        <v>49</v>
      </c>
      <c r="V129" s="377">
        <v>280</v>
      </c>
      <c r="W129" s="404">
        <v>157</v>
      </c>
      <c r="X129" s="252"/>
      <c r="Y129" s="252"/>
      <c r="Z129" s="252"/>
      <c r="AA129" s="252"/>
      <c r="AB129" s="252"/>
      <c r="AC129" s="252"/>
      <c r="AD129" s="252"/>
      <c r="AE129" s="252"/>
      <c r="AF129" s="252"/>
      <c r="AG129" s="252"/>
      <c r="AH129" s="252"/>
      <c r="AI129" s="252"/>
    </row>
    <row r="130" spans="1:35" s="251" customFormat="1" ht="24" customHeight="1" thickBot="1">
      <c r="A130" s="431" t="s">
        <v>302</v>
      </c>
      <c r="B130" s="362">
        <v>338</v>
      </c>
      <c r="C130" s="363">
        <v>35</v>
      </c>
      <c r="D130" s="352">
        <f>SUM(B130:C130)</f>
        <v>373</v>
      </c>
      <c r="E130" s="416">
        <v>9</v>
      </c>
      <c r="F130" s="417">
        <v>3</v>
      </c>
      <c r="G130" s="417">
        <v>0</v>
      </c>
      <c r="H130" s="417">
        <v>0</v>
      </c>
      <c r="I130" s="417">
        <v>2</v>
      </c>
      <c r="J130" s="417">
        <v>22</v>
      </c>
      <c r="K130" s="417">
        <v>5</v>
      </c>
      <c r="L130" s="417">
        <v>3</v>
      </c>
      <c r="M130" s="417">
        <f>SUM(E130:L130)</f>
        <v>44</v>
      </c>
      <c r="N130" s="417">
        <v>0</v>
      </c>
      <c r="O130" s="418">
        <f>SUM(M130:N130)</f>
        <v>44</v>
      </c>
      <c r="P130" s="378">
        <v>2</v>
      </c>
      <c r="Q130" s="379">
        <v>1</v>
      </c>
      <c r="R130" s="351">
        <f>+P130+Q130</f>
        <v>3</v>
      </c>
      <c r="S130" s="385">
        <f>+B130-M130-P130</f>
        <v>292</v>
      </c>
      <c r="T130" s="386">
        <f>+C130-N130-Q130</f>
        <v>34</v>
      </c>
      <c r="U130" s="387">
        <f>+S130+T130</f>
        <v>326</v>
      </c>
      <c r="V130" s="378">
        <v>76</v>
      </c>
      <c r="W130" s="351">
        <v>15</v>
      </c>
      <c r="X130" s="252"/>
      <c r="Y130" s="252"/>
      <c r="Z130" s="252"/>
      <c r="AA130" s="252"/>
      <c r="AB130" s="252"/>
      <c r="AC130" s="252"/>
      <c r="AD130" s="252"/>
      <c r="AE130" s="252"/>
      <c r="AF130" s="252"/>
      <c r="AG130" s="252"/>
      <c r="AH130" s="252"/>
      <c r="AI130" s="252"/>
    </row>
    <row r="131" spans="1:33" s="43" customFormat="1" ht="12.75" customHeight="1">
      <c r="A131" s="543" t="s">
        <v>325</v>
      </c>
      <c r="B131" s="543"/>
      <c r="C131" s="543"/>
      <c r="D131" s="543"/>
      <c r="E131" s="543"/>
      <c r="F131" s="543"/>
      <c r="G131" s="543"/>
      <c r="H131" s="543"/>
      <c r="I131" s="543"/>
      <c r="J131" s="543"/>
      <c r="K131" s="543"/>
      <c r="L131" s="543"/>
      <c r="M131" s="543"/>
      <c r="N131" s="543"/>
      <c r="O131" s="543"/>
      <c r="P131" s="543"/>
      <c r="Q131" s="543"/>
      <c r="R131" s="543"/>
      <c r="S131" s="543"/>
      <c r="T131" s="543"/>
      <c r="U131" s="543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</row>
    <row r="132" spans="1:35" s="315" customFormat="1" ht="10.5" customHeight="1">
      <c r="A132" s="313"/>
      <c r="B132" s="267"/>
      <c r="C132" s="267"/>
      <c r="D132" s="267"/>
      <c r="E132" s="267"/>
      <c r="F132" s="267"/>
      <c r="G132" s="267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  <c r="T132" s="316"/>
      <c r="U132" s="316"/>
      <c r="V132" s="314"/>
      <c r="W132" s="314"/>
      <c r="X132" s="316"/>
      <c r="Y132" s="316"/>
      <c r="Z132" s="316"/>
      <c r="AA132" s="316"/>
      <c r="AB132" s="316"/>
      <c r="AC132" s="316"/>
      <c r="AD132" s="316"/>
      <c r="AE132" s="316"/>
      <c r="AF132" s="316"/>
      <c r="AG132" s="316"/>
      <c r="AH132" s="316"/>
      <c r="AI132" s="316"/>
    </row>
    <row r="133" spans="1:35" s="43" customFormat="1" ht="10.5" customHeight="1">
      <c r="A133" s="249"/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T133" s="44"/>
      <c r="U133" s="44"/>
      <c r="V133" s="250"/>
      <c r="W133" s="250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</row>
    <row r="134" spans="1:35" s="43" customFormat="1" ht="10.5" customHeight="1">
      <c r="A134" s="249"/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T134" s="44"/>
      <c r="U134" s="44"/>
      <c r="V134" s="250"/>
      <c r="W134" s="250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</row>
    <row r="135" spans="1:35" s="43" customFormat="1" ht="10.5" customHeight="1">
      <c r="A135" s="249"/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T135" s="44"/>
      <c r="U135" s="44"/>
      <c r="V135" s="250"/>
      <c r="W135" s="250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</row>
    <row r="136" spans="1:35" s="43" customFormat="1" ht="10.5" customHeight="1">
      <c r="A136" s="249"/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T136" s="44"/>
      <c r="U136" s="44"/>
      <c r="V136" s="250"/>
      <c r="W136" s="250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</row>
    <row r="137" spans="1:35" s="43" customFormat="1" ht="10.5" customHeight="1">
      <c r="A137" s="249"/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T137" s="44"/>
      <c r="U137" s="44"/>
      <c r="V137" s="250"/>
      <c r="W137" s="250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</row>
    <row r="138" spans="1:35" s="43" customFormat="1" ht="10.5" customHeight="1">
      <c r="A138" s="249"/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T138" s="44"/>
      <c r="U138" s="44"/>
      <c r="V138" s="250"/>
      <c r="W138" s="250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</row>
    <row r="139" spans="1:35" s="43" customFormat="1" ht="10.5" customHeight="1">
      <c r="A139" s="249"/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T139" s="44"/>
      <c r="U139" s="44"/>
      <c r="V139" s="250"/>
      <c r="W139" s="250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</row>
    <row r="140" spans="1:35" s="43" customFormat="1" ht="10.5" customHeight="1">
      <c r="A140" s="249"/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T140" s="44"/>
      <c r="U140" s="44"/>
      <c r="V140" s="250"/>
      <c r="W140" s="250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</row>
    <row r="141" spans="1:35" s="43" customFormat="1" ht="10.5" customHeight="1">
      <c r="A141" s="249"/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  <c r="T141" s="44"/>
      <c r="U141" s="44"/>
      <c r="V141" s="250"/>
      <c r="W141" s="250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</row>
    <row r="142" spans="1:35" s="43" customFormat="1" ht="10.5" customHeight="1">
      <c r="A142" s="249"/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T142" s="44"/>
      <c r="U142" s="44"/>
      <c r="V142" s="250"/>
      <c r="W142" s="250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</row>
    <row r="143" spans="1:35" s="43" customFormat="1" ht="10.5" customHeight="1">
      <c r="A143" s="249"/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T143" s="44"/>
      <c r="U143" s="44"/>
      <c r="V143" s="250"/>
      <c r="W143" s="250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</row>
    <row r="144" spans="1:35" s="43" customFormat="1" ht="10.5" customHeight="1">
      <c r="A144" s="249"/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T144" s="44"/>
      <c r="U144" s="44"/>
      <c r="V144" s="250"/>
      <c r="W144" s="250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</row>
    <row r="145" spans="1:35" s="43" customFormat="1" ht="10.5" customHeight="1">
      <c r="A145" s="249"/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  <c r="T145" s="44"/>
      <c r="U145" s="44"/>
      <c r="V145" s="250"/>
      <c r="W145" s="250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</row>
    <row r="146" spans="1:35" s="43" customFormat="1" ht="10.5" customHeight="1">
      <c r="A146" s="249"/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T146" s="44"/>
      <c r="U146" s="44"/>
      <c r="V146" s="250"/>
      <c r="W146" s="250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</row>
    <row r="147" spans="1:35" s="43" customFormat="1" ht="10.5" customHeight="1">
      <c r="A147" s="249"/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T147" s="44"/>
      <c r="U147" s="44"/>
      <c r="V147" s="250"/>
      <c r="W147" s="250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</row>
    <row r="148" spans="1:35" s="43" customFormat="1" ht="10.5" customHeight="1">
      <c r="A148" s="249"/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T148" s="44"/>
      <c r="U148" s="44"/>
      <c r="V148" s="250"/>
      <c r="W148" s="250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</row>
    <row r="149" spans="1:35" s="43" customFormat="1" ht="10.5" customHeight="1">
      <c r="A149" s="249"/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  <c r="T149" s="44"/>
      <c r="U149" s="44"/>
      <c r="V149" s="250"/>
      <c r="W149" s="250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</row>
    <row r="150" spans="1:35" s="43" customFormat="1" ht="10.5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  <c r="T150" s="44"/>
      <c r="U150" s="44"/>
      <c r="V150" s="250"/>
      <c r="W150" s="250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</row>
    <row r="151" spans="1:35" s="43" customFormat="1" ht="10.5" customHeight="1">
      <c r="A151" s="249"/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T151" s="44"/>
      <c r="U151" s="44"/>
      <c r="V151" s="250"/>
      <c r="W151" s="250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</row>
    <row r="152" spans="1:35" s="43" customFormat="1" ht="10.5" customHeight="1">
      <c r="A152" s="249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T152" s="44"/>
      <c r="U152" s="44"/>
      <c r="V152" s="250"/>
      <c r="W152" s="250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</row>
    <row r="153" spans="1:35" s="43" customFormat="1" ht="10.5" customHeight="1">
      <c r="A153" s="249"/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T153" s="44"/>
      <c r="U153" s="44"/>
      <c r="V153" s="250"/>
      <c r="W153" s="250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</row>
    <row r="154" spans="1:35" s="43" customFormat="1" ht="10.5" customHeight="1">
      <c r="A154" s="249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T154" s="44"/>
      <c r="U154" s="44"/>
      <c r="V154" s="250"/>
      <c r="W154" s="250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</row>
    <row r="155" spans="1:35" s="43" customFormat="1" ht="10.5" customHeight="1">
      <c r="A155" s="249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T155" s="44"/>
      <c r="U155" s="44"/>
      <c r="V155" s="250"/>
      <c r="W155" s="250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</row>
    <row r="156" spans="1:35" s="43" customFormat="1" ht="10.5" customHeight="1">
      <c r="A156" s="249"/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T156" s="44"/>
      <c r="U156" s="44"/>
      <c r="V156" s="250"/>
      <c r="W156" s="250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</row>
    <row r="157" spans="1:23" s="255" customFormat="1" ht="23.25" customHeight="1">
      <c r="A157" s="534" t="s">
        <v>323</v>
      </c>
      <c r="B157" s="535"/>
      <c r="C157" s="535"/>
      <c r="D157" s="535"/>
      <c r="E157" s="535"/>
      <c r="F157" s="535"/>
      <c r="G157" s="535"/>
      <c r="H157" s="535"/>
      <c r="I157" s="535"/>
      <c r="J157" s="535"/>
      <c r="K157" s="535"/>
      <c r="L157" s="535"/>
      <c r="M157" s="535"/>
      <c r="N157" s="535"/>
      <c r="O157" s="535"/>
      <c r="P157" s="535"/>
      <c r="Q157" s="535"/>
      <c r="R157" s="535"/>
      <c r="S157" s="535"/>
      <c r="T157" s="535"/>
      <c r="U157" s="535"/>
      <c r="V157" s="535"/>
      <c r="W157" s="536"/>
    </row>
    <row r="158" spans="1:23" ht="4.5" customHeight="1" thickBo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43"/>
      <c r="V158" s="52"/>
      <c r="W158" s="52"/>
    </row>
    <row r="159" spans="1:23" ht="33.75" customHeight="1">
      <c r="A159" s="531" t="s">
        <v>164</v>
      </c>
      <c r="B159" s="571" t="s">
        <v>49</v>
      </c>
      <c r="C159" s="572"/>
      <c r="D159" s="547" t="s">
        <v>175</v>
      </c>
      <c r="E159" s="622" t="s">
        <v>185</v>
      </c>
      <c r="F159" s="609" t="s">
        <v>177</v>
      </c>
      <c r="G159" s="609" t="s">
        <v>178</v>
      </c>
      <c r="H159" s="609" t="s">
        <v>179</v>
      </c>
      <c r="I159" s="609" t="s">
        <v>186</v>
      </c>
      <c r="J159" s="609" t="s">
        <v>162</v>
      </c>
      <c r="K159" s="609"/>
      <c r="L159" s="609"/>
      <c r="M159" s="609" t="s">
        <v>184</v>
      </c>
      <c r="N159" s="609"/>
      <c r="O159" s="616" t="s">
        <v>155</v>
      </c>
      <c r="P159" s="563" t="s">
        <v>176</v>
      </c>
      <c r="Q159" s="538"/>
      <c r="R159" s="539" t="s">
        <v>183</v>
      </c>
      <c r="S159" s="567" t="s">
        <v>165</v>
      </c>
      <c r="T159" s="568"/>
      <c r="U159" s="541" t="s">
        <v>324</v>
      </c>
      <c r="V159" s="537" t="s">
        <v>243</v>
      </c>
      <c r="W159" s="588"/>
    </row>
    <row r="160" spans="1:23" ht="24" customHeight="1">
      <c r="A160" s="532"/>
      <c r="B160" s="321" t="s">
        <v>173</v>
      </c>
      <c r="C160" s="322" t="s">
        <v>154</v>
      </c>
      <c r="D160" s="548"/>
      <c r="E160" s="623"/>
      <c r="F160" s="621"/>
      <c r="G160" s="621"/>
      <c r="H160" s="621"/>
      <c r="I160" s="621"/>
      <c r="J160" s="269" t="s">
        <v>180</v>
      </c>
      <c r="K160" s="269" t="s">
        <v>181</v>
      </c>
      <c r="L160" s="269" t="s">
        <v>182</v>
      </c>
      <c r="M160" s="269" t="s">
        <v>173</v>
      </c>
      <c r="N160" s="269" t="s">
        <v>154</v>
      </c>
      <c r="O160" s="624"/>
      <c r="P160" s="319" t="s">
        <v>173</v>
      </c>
      <c r="Q160" s="320" t="s">
        <v>154</v>
      </c>
      <c r="R160" s="540"/>
      <c r="S160" s="317" t="s">
        <v>174</v>
      </c>
      <c r="T160" s="318" t="s">
        <v>154</v>
      </c>
      <c r="U160" s="542"/>
      <c r="V160" s="390" t="s">
        <v>244</v>
      </c>
      <c r="W160" s="293" t="s">
        <v>245</v>
      </c>
    </row>
    <row r="161" spans="1:23" ht="12.75" customHeight="1" thickBot="1">
      <c r="A161" s="532"/>
      <c r="B161" s="359" t="s">
        <v>82</v>
      </c>
      <c r="C161" s="357" t="s">
        <v>166</v>
      </c>
      <c r="D161" s="364" t="s">
        <v>167</v>
      </c>
      <c r="E161" s="359" t="s">
        <v>87</v>
      </c>
      <c r="F161" s="357" t="s">
        <v>79</v>
      </c>
      <c r="G161" s="357" t="s">
        <v>80</v>
      </c>
      <c r="H161" s="357" t="s">
        <v>153</v>
      </c>
      <c r="I161" s="357" t="s">
        <v>161</v>
      </c>
      <c r="J161" s="357" t="s">
        <v>163</v>
      </c>
      <c r="K161" s="357" t="s">
        <v>83</v>
      </c>
      <c r="L161" s="357" t="s">
        <v>187</v>
      </c>
      <c r="M161" s="357" t="s">
        <v>188</v>
      </c>
      <c r="N161" s="357" t="s">
        <v>81</v>
      </c>
      <c r="O161" s="394" t="s">
        <v>189</v>
      </c>
      <c r="P161" s="359" t="s">
        <v>85</v>
      </c>
      <c r="Q161" s="357" t="s">
        <v>190</v>
      </c>
      <c r="R161" s="364" t="s">
        <v>191</v>
      </c>
      <c r="S161" s="359" t="s">
        <v>192</v>
      </c>
      <c r="T161" s="357" t="s">
        <v>193</v>
      </c>
      <c r="U161" s="360" t="s">
        <v>194</v>
      </c>
      <c r="V161" s="341" t="s">
        <v>85</v>
      </c>
      <c r="W161" s="342" t="s">
        <v>190</v>
      </c>
    </row>
    <row r="162" spans="1:23" ht="24" customHeight="1">
      <c r="A162" s="405" t="s">
        <v>224</v>
      </c>
      <c r="B162" s="339">
        <f>SUM(B163:B179)</f>
        <v>6064</v>
      </c>
      <c r="C162" s="347">
        <f aca="true" t="shared" si="2" ref="C162:W162">SUM(C163:C179)</f>
        <v>1573</v>
      </c>
      <c r="D162" s="325">
        <f t="shared" si="2"/>
        <v>7637</v>
      </c>
      <c r="E162" s="413">
        <f t="shared" si="2"/>
        <v>272</v>
      </c>
      <c r="F162" s="411">
        <f t="shared" si="2"/>
        <v>1710</v>
      </c>
      <c r="G162" s="411">
        <f t="shared" si="2"/>
        <v>0</v>
      </c>
      <c r="H162" s="411">
        <f t="shared" si="2"/>
        <v>0</v>
      </c>
      <c r="I162" s="411">
        <f t="shared" si="2"/>
        <v>73</v>
      </c>
      <c r="J162" s="411">
        <f t="shared" si="2"/>
        <v>0</v>
      </c>
      <c r="K162" s="411">
        <f t="shared" si="2"/>
        <v>1</v>
      </c>
      <c r="L162" s="411">
        <f t="shared" si="2"/>
        <v>0</v>
      </c>
      <c r="M162" s="411">
        <f t="shared" si="2"/>
        <v>2056</v>
      </c>
      <c r="N162" s="411">
        <f t="shared" si="2"/>
        <v>121</v>
      </c>
      <c r="O162" s="329">
        <f t="shared" si="2"/>
        <v>2177</v>
      </c>
      <c r="P162" s="281">
        <f t="shared" si="2"/>
        <v>61</v>
      </c>
      <c r="Q162" s="375">
        <f t="shared" si="2"/>
        <v>21</v>
      </c>
      <c r="R162" s="332">
        <f t="shared" si="2"/>
        <v>82</v>
      </c>
      <c r="S162" s="345">
        <f t="shared" si="2"/>
        <v>3947</v>
      </c>
      <c r="T162" s="346">
        <f t="shared" si="2"/>
        <v>1431</v>
      </c>
      <c r="U162" s="334">
        <f t="shared" si="2"/>
        <v>5378</v>
      </c>
      <c r="V162" s="407">
        <f t="shared" si="2"/>
        <v>4562</v>
      </c>
      <c r="W162" s="343">
        <f t="shared" si="2"/>
        <v>1215</v>
      </c>
    </row>
    <row r="163" spans="1:35" s="251" customFormat="1" ht="24" customHeight="1">
      <c r="A163" s="406" t="s">
        <v>225</v>
      </c>
      <c r="B163" s="361">
        <v>705</v>
      </c>
      <c r="C163" s="358">
        <v>26</v>
      </c>
      <c r="D163" s="365">
        <f>SUM(B163:C163)</f>
        <v>731</v>
      </c>
      <c r="E163" s="414">
        <v>32</v>
      </c>
      <c r="F163" s="412">
        <v>76</v>
      </c>
      <c r="G163" s="412">
        <v>0</v>
      </c>
      <c r="H163" s="412">
        <v>0</v>
      </c>
      <c r="I163" s="412">
        <v>5</v>
      </c>
      <c r="J163" s="412">
        <v>0</v>
      </c>
      <c r="K163" s="412">
        <v>0</v>
      </c>
      <c r="L163" s="412">
        <v>0</v>
      </c>
      <c r="M163" s="412">
        <f>SUM(E163:L163)</f>
        <v>113</v>
      </c>
      <c r="N163" s="412">
        <v>0</v>
      </c>
      <c r="O163" s="419">
        <f>SUM(M163:N163)</f>
        <v>113</v>
      </c>
      <c r="P163" s="377">
        <v>2</v>
      </c>
      <c r="Q163" s="376">
        <v>1</v>
      </c>
      <c r="R163" s="380">
        <f>SUM(P163:Q163)</f>
        <v>3</v>
      </c>
      <c r="S163" s="383">
        <f aca="true" t="shared" si="3" ref="S163:S179">+B163-M163-P163</f>
        <v>590</v>
      </c>
      <c r="T163" s="382">
        <f aca="true" t="shared" si="4" ref="T163:T179">+C163-N163-Q163</f>
        <v>25</v>
      </c>
      <c r="U163" s="384">
        <f>+S163+T163</f>
        <v>615</v>
      </c>
      <c r="V163" s="408">
        <v>590</v>
      </c>
      <c r="W163" s="284">
        <v>248</v>
      </c>
      <c r="X163" s="252"/>
      <c r="Y163" s="252"/>
      <c r="Z163" s="252"/>
      <c r="AA163" s="252"/>
      <c r="AB163" s="252"/>
      <c r="AC163" s="252"/>
      <c r="AD163" s="252"/>
      <c r="AE163" s="252"/>
      <c r="AF163" s="252"/>
      <c r="AG163" s="252"/>
      <c r="AH163" s="252"/>
      <c r="AI163" s="252"/>
    </row>
    <row r="164" spans="1:35" s="251" customFormat="1" ht="24" customHeight="1">
      <c r="A164" s="406" t="s">
        <v>254</v>
      </c>
      <c r="B164" s="361">
        <v>1116</v>
      </c>
      <c r="C164" s="358">
        <v>35</v>
      </c>
      <c r="D164" s="365">
        <f aca="true" t="shared" si="5" ref="D164:D179">SUM(B164:C164)</f>
        <v>1151</v>
      </c>
      <c r="E164" s="414">
        <v>30</v>
      </c>
      <c r="F164" s="412">
        <v>33</v>
      </c>
      <c r="G164" s="412">
        <v>0</v>
      </c>
      <c r="H164" s="412">
        <v>0</v>
      </c>
      <c r="I164" s="412">
        <v>9</v>
      </c>
      <c r="J164" s="412">
        <v>0</v>
      </c>
      <c r="K164" s="412">
        <v>0</v>
      </c>
      <c r="L164" s="412">
        <v>0</v>
      </c>
      <c r="M164" s="412">
        <f aca="true" t="shared" si="6" ref="M164:M179">SUM(E164:L164)</f>
        <v>72</v>
      </c>
      <c r="N164" s="412">
        <v>2</v>
      </c>
      <c r="O164" s="419">
        <f aca="true" t="shared" si="7" ref="O164:O179">SUM(M164:N164)</f>
        <v>74</v>
      </c>
      <c r="P164" s="377">
        <v>3</v>
      </c>
      <c r="Q164" s="376">
        <v>1</v>
      </c>
      <c r="R164" s="380">
        <f aca="true" t="shared" si="8" ref="R164:R179">SUM(P164:Q164)</f>
        <v>4</v>
      </c>
      <c r="S164" s="383">
        <f t="shared" si="3"/>
        <v>1041</v>
      </c>
      <c r="T164" s="382">
        <f t="shared" si="4"/>
        <v>32</v>
      </c>
      <c r="U164" s="384">
        <f>+S164+T164</f>
        <v>1073</v>
      </c>
      <c r="V164" s="408">
        <v>1125</v>
      </c>
      <c r="W164" s="284">
        <v>145</v>
      </c>
      <c r="X164" s="252"/>
      <c r="Y164" s="252"/>
      <c r="Z164" s="252"/>
      <c r="AA164" s="252"/>
      <c r="AB164" s="252"/>
      <c r="AC164" s="252"/>
      <c r="AD164" s="252"/>
      <c r="AE164" s="252"/>
      <c r="AF164" s="252"/>
      <c r="AG164" s="252"/>
      <c r="AH164" s="252"/>
      <c r="AI164" s="252"/>
    </row>
    <row r="165" spans="1:35" s="251" customFormat="1" ht="24" customHeight="1">
      <c r="A165" s="406" t="s">
        <v>255</v>
      </c>
      <c r="B165" s="361">
        <v>560</v>
      </c>
      <c r="C165" s="358">
        <v>324</v>
      </c>
      <c r="D165" s="365">
        <f t="shared" si="5"/>
        <v>884</v>
      </c>
      <c r="E165" s="414">
        <v>31</v>
      </c>
      <c r="F165" s="412">
        <v>360</v>
      </c>
      <c r="G165" s="412">
        <v>0</v>
      </c>
      <c r="H165" s="412">
        <v>0</v>
      </c>
      <c r="I165" s="412">
        <v>9</v>
      </c>
      <c r="J165" s="412">
        <v>0</v>
      </c>
      <c r="K165" s="412">
        <v>0</v>
      </c>
      <c r="L165" s="412">
        <v>0</v>
      </c>
      <c r="M165" s="412">
        <f t="shared" si="6"/>
        <v>400</v>
      </c>
      <c r="N165" s="412">
        <v>0</v>
      </c>
      <c r="O165" s="419">
        <f t="shared" si="7"/>
        <v>400</v>
      </c>
      <c r="P165" s="377">
        <v>0</v>
      </c>
      <c r="Q165" s="376">
        <v>1</v>
      </c>
      <c r="R165" s="380">
        <f t="shared" si="8"/>
        <v>1</v>
      </c>
      <c r="S165" s="383">
        <f t="shared" si="3"/>
        <v>160</v>
      </c>
      <c r="T165" s="382">
        <f t="shared" si="4"/>
        <v>323</v>
      </c>
      <c r="U165" s="384">
        <f>+S165+T165</f>
        <v>483</v>
      </c>
      <c r="V165" s="408">
        <v>301</v>
      </c>
      <c r="W165" s="284">
        <v>8</v>
      </c>
      <c r="X165" s="252"/>
      <c r="Y165" s="252"/>
      <c r="Z165" s="252"/>
      <c r="AA165" s="252"/>
      <c r="AB165" s="252"/>
      <c r="AC165" s="252"/>
      <c r="AD165" s="252"/>
      <c r="AE165" s="252"/>
      <c r="AF165" s="252"/>
      <c r="AG165" s="252"/>
      <c r="AH165" s="252"/>
      <c r="AI165" s="252"/>
    </row>
    <row r="166" spans="1:35" s="251" customFormat="1" ht="24" customHeight="1">
      <c r="A166" s="406" t="s">
        <v>256</v>
      </c>
      <c r="B166" s="361">
        <v>514</v>
      </c>
      <c r="C166" s="358">
        <v>364</v>
      </c>
      <c r="D166" s="365">
        <f t="shared" si="5"/>
        <v>878</v>
      </c>
      <c r="E166" s="414">
        <v>27</v>
      </c>
      <c r="F166" s="412">
        <v>321</v>
      </c>
      <c r="G166" s="412">
        <v>0</v>
      </c>
      <c r="H166" s="412">
        <v>0</v>
      </c>
      <c r="I166" s="412">
        <v>8</v>
      </c>
      <c r="J166" s="412">
        <v>0</v>
      </c>
      <c r="K166" s="412">
        <v>0</v>
      </c>
      <c r="L166" s="412">
        <v>0</v>
      </c>
      <c r="M166" s="412">
        <f t="shared" si="6"/>
        <v>356</v>
      </c>
      <c r="N166" s="412">
        <v>1</v>
      </c>
      <c r="O166" s="419">
        <f t="shared" si="7"/>
        <v>357</v>
      </c>
      <c r="P166" s="377">
        <v>2</v>
      </c>
      <c r="Q166" s="376">
        <v>0</v>
      </c>
      <c r="R166" s="380">
        <f t="shared" si="8"/>
        <v>2</v>
      </c>
      <c r="S166" s="383">
        <f t="shared" si="3"/>
        <v>156</v>
      </c>
      <c r="T166" s="382">
        <f t="shared" si="4"/>
        <v>363</v>
      </c>
      <c r="U166" s="384">
        <f aca="true" t="shared" si="9" ref="U166:U179">+S166+T166</f>
        <v>519</v>
      </c>
      <c r="V166" s="408">
        <v>239</v>
      </c>
      <c r="W166" s="284">
        <v>11</v>
      </c>
      <c r="X166" s="252"/>
      <c r="Y166" s="252"/>
      <c r="Z166" s="252"/>
      <c r="AA166" s="252"/>
      <c r="AB166" s="252"/>
      <c r="AC166" s="252"/>
      <c r="AD166" s="252"/>
      <c r="AE166" s="252"/>
      <c r="AF166" s="252"/>
      <c r="AG166" s="252"/>
      <c r="AH166" s="252"/>
      <c r="AI166" s="252"/>
    </row>
    <row r="167" spans="1:35" s="251" customFormat="1" ht="24" customHeight="1">
      <c r="A167" s="406" t="s">
        <v>308</v>
      </c>
      <c r="B167" s="361">
        <v>330</v>
      </c>
      <c r="C167" s="358">
        <v>161</v>
      </c>
      <c r="D167" s="365">
        <f t="shared" si="5"/>
        <v>491</v>
      </c>
      <c r="E167" s="414">
        <v>7</v>
      </c>
      <c r="F167" s="412">
        <v>165</v>
      </c>
      <c r="G167" s="412">
        <v>0</v>
      </c>
      <c r="H167" s="412">
        <v>0</v>
      </c>
      <c r="I167" s="412">
        <v>1</v>
      </c>
      <c r="J167" s="412">
        <v>0</v>
      </c>
      <c r="K167" s="412">
        <v>0</v>
      </c>
      <c r="L167" s="412">
        <v>0</v>
      </c>
      <c r="M167" s="412">
        <f t="shared" si="6"/>
        <v>173</v>
      </c>
      <c r="N167" s="412">
        <v>76</v>
      </c>
      <c r="O167" s="419">
        <f t="shared" si="7"/>
        <v>249</v>
      </c>
      <c r="P167" s="377">
        <v>3</v>
      </c>
      <c r="Q167" s="376">
        <v>3</v>
      </c>
      <c r="R167" s="380">
        <f t="shared" si="8"/>
        <v>6</v>
      </c>
      <c r="S167" s="383">
        <f t="shared" si="3"/>
        <v>154</v>
      </c>
      <c r="T167" s="382">
        <f t="shared" si="4"/>
        <v>82</v>
      </c>
      <c r="U167" s="384">
        <f t="shared" si="9"/>
        <v>236</v>
      </c>
      <c r="V167" s="408">
        <v>95</v>
      </c>
      <c r="W167" s="284">
        <v>44</v>
      </c>
      <c r="X167" s="252"/>
      <c r="Y167" s="252"/>
      <c r="Z167" s="252"/>
      <c r="AA167" s="252"/>
      <c r="AB167" s="252"/>
      <c r="AC167" s="252"/>
      <c r="AD167" s="252"/>
      <c r="AE167" s="252"/>
      <c r="AF167" s="252"/>
      <c r="AG167" s="252"/>
      <c r="AH167" s="252"/>
      <c r="AI167" s="252"/>
    </row>
    <row r="168" spans="1:35" s="251" customFormat="1" ht="24" customHeight="1">
      <c r="A168" s="406" t="s">
        <v>309</v>
      </c>
      <c r="B168" s="361">
        <v>322</v>
      </c>
      <c r="C168" s="358">
        <v>93</v>
      </c>
      <c r="D168" s="365">
        <f t="shared" si="5"/>
        <v>415</v>
      </c>
      <c r="E168" s="414">
        <v>41</v>
      </c>
      <c r="F168" s="412">
        <v>63</v>
      </c>
      <c r="G168" s="412">
        <v>0</v>
      </c>
      <c r="H168" s="412">
        <v>0</v>
      </c>
      <c r="I168" s="412">
        <v>5</v>
      </c>
      <c r="J168" s="412">
        <v>0</v>
      </c>
      <c r="K168" s="412">
        <v>0</v>
      </c>
      <c r="L168" s="412">
        <v>0</v>
      </c>
      <c r="M168" s="412">
        <f t="shared" si="6"/>
        <v>109</v>
      </c>
      <c r="N168" s="412">
        <v>0</v>
      </c>
      <c r="O168" s="419">
        <f t="shared" si="7"/>
        <v>109</v>
      </c>
      <c r="P168" s="377">
        <v>3</v>
      </c>
      <c r="Q168" s="376">
        <v>0</v>
      </c>
      <c r="R168" s="380">
        <f t="shared" si="8"/>
        <v>3</v>
      </c>
      <c r="S168" s="383">
        <f t="shared" si="3"/>
        <v>210</v>
      </c>
      <c r="T168" s="382">
        <f t="shared" si="4"/>
        <v>93</v>
      </c>
      <c r="U168" s="384">
        <f aca="true" t="shared" si="10" ref="U168:U174">+S168+T168</f>
        <v>303</v>
      </c>
      <c r="V168" s="409">
        <v>386</v>
      </c>
      <c r="W168" s="292">
        <v>181</v>
      </c>
      <c r="X168" s="252"/>
      <c r="Y168" s="252"/>
      <c r="Z168" s="252"/>
      <c r="AA168" s="252"/>
      <c r="AB168" s="252"/>
      <c r="AC168" s="252"/>
      <c r="AD168" s="252"/>
      <c r="AE168" s="252"/>
      <c r="AF168" s="252"/>
      <c r="AG168" s="252"/>
      <c r="AH168" s="252"/>
      <c r="AI168" s="252"/>
    </row>
    <row r="169" spans="1:35" s="251" customFormat="1" ht="24" customHeight="1">
      <c r="A169" s="401" t="s">
        <v>228</v>
      </c>
      <c r="B169" s="361">
        <v>112</v>
      </c>
      <c r="C169" s="358">
        <v>36</v>
      </c>
      <c r="D169" s="365">
        <f t="shared" si="5"/>
        <v>148</v>
      </c>
      <c r="E169" s="414">
        <v>7</v>
      </c>
      <c r="F169" s="412">
        <v>16</v>
      </c>
      <c r="G169" s="412">
        <v>0</v>
      </c>
      <c r="H169" s="412">
        <v>0</v>
      </c>
      <c r="I169" s="412">
        <v>1</v>
      </c>
      <c r="J169" s="412">
        <v>0</v>
      </c>
      <c r="K169" s="412">
        <v>1</v>
      </c>
      <c r="L169" s="412">
        <v>0</v>
      </c>
      <c r="M169" s="412">
        <f t="shared" si="6"/>
        <v>25</v>
      </c>
      <c r="N169" s="412">
        <v>3</v>
      </c>
      <c r="O169" s="419">
        <f t="shared" si="7"/>
        <v>28</v>
      </c>
      <c r="P169" s="377">
        <v>0</v>
      </c>
      <c r="Q169" s="376">
        <v>2</v>
      </c>
      <c r="R169" s="380">
        <f t="shared" si="8"/>
        <v>2</v>
      </c>
      <c r="S169" s="383">
        <f t="shared" si="3"/>
        <v>87</v>
      </c>
      <c r="T169" s="382">
        <f t="shared" si="4"/>
        <v>31</v>
      </c>
      <c r="U169" s="384">
        <f t="shared" si="10"/>
        <v>118</v>
      </c>
      <c r="V169" s="409">
        <v>120</v>
      </c>
      <c r="W169" s="292">
        <v>62</v>
      </c>
      <c r="X169" s="252"/>
      <c r="Y169" s="252"/>
      <c r="Z169" s="252"/>
      <c r="AA169" s="252"/>
      <c r="AB169" s="252"/>
      <c r="AC169" s="252"/>
      <c r="AD169" s="252"/>
      <c r="AE169" s="252"/>
      <c r="AF169" s="252"/>
      <c r="AG169" s="252"/>
      <c r="AH169" s="252"/>
      <c r="AI169" s="252"/>
    </row>
    <row r="170" spans="1:35" s="251" customFormat="1" ht="24" customHeight="1">
      <c r="A170" s="406" t="s">
        <v>304</v>
      </c>
      <c r="B170" s="361">
        <v>99</v>
      </c>
      <c r="C170" s="358">
        <v>105</v>
      </c>
      <c r="D170" s="365">
        <f t="shared" si="5"/>
        <v>204</v>
      </c>
      <c r="E170" s="414">
        <v>7</v>
      </c>
      <c r="F170" s="412">
        <v>60</v>
      </c>
      <c r="G170" s="412">
        <v>0</v>
      </c>
      <c r="H170" s="412">
        <v>0</v>
      </c>
      <c r="I170" s="412">
        <v>0</v>
      </c>
      <c r="J170" s="412">
        <v>0</v>
      </c>
      <c r="K170" s="412">
        <v>0</v>
      </c>
      <c r="L170" s="412">
        <v>0</v>
      </c>
      <c r="M170" s="412">
        <f t="shared" si="6"/>
        <v>67</v>
      </c>
      <c r="N170" s="412">
        <v>0</v>
      </c>
      <c r="O170" s="419">
        <f t="shared" si="7"/>
        <v>67</v>
      </c>
      <c r="P170" s="377">
        <v>3</v>
      </c>
      <c r="Q170" s="376">
        <v>0</v>
      </c>
      <c r="R170" s="380">
        <f t="shared" si="8"/>
        <v>3</v>
      </c>
      <c r="S170" s="383">
        <f t="shared" si="3"/>
        <v>29</v>
      </c>
      <c r="T170" s="382">
        <f t="shared" si="4"/>
        <v>105</v>
      </c>
      <c r="U170" s="384">
        <f t="shared" si="10"/>
        <v>134</v>
      </c>
      <c r="V170" s="408">
        <v>69</v>
      </c>
      <c r="W170" s="284">
        <v>9</v>
      </c>
      <c r="X170" s="252"/>
      <c r="Y170" s="252"/>
      <c r="Z170" s="252"/>
      <c r="AA170" s="252"/>
      <c r="AB170" s="252"/>
      <c r="AC170" s="252"/>
      <c r="AD170" s="252"/>
      <c r="AE170" s="252"/>
      <c r="AF170" s="252"/>
      <c r="AG170" s="252"/>
      <c r="AH170" s="252"/>
      <c r="AI170" s="252"/>
    </row>
    <row r="171" spans="1:35" s="251" customFormat="1" ht="24" customHeight="1">
      <c r="A171" s="401" t="s">
        <v>226</v>
      </c>
      <c r="B171" s="361">
        <v>122</v>
      </c>
      <c r="C171" s="358">
        <v>50</v>
      </c>
      <c r="D171" s="365">
        <f t="shared" si="5"/>
        <v>172</v>
      </c>
      <c r="E171" s="414">
        <v>9</v>
      </c>
      <c r="F171" s="412">
        <v>77</v>
      </c>
      <c r="G171" s="412">
        <v>0</v>
      </c>
      <c r="H171" s="412">
        <v>0</v>
      </c>
      <c r="I171" s="412">
        <v>1</v>
      </c>
      <c r="J171" s="412">
        <v>0</v>
      </c>
      <c r="K171" s="412">
        <v>0</v>
      </c>
      <c r="L171" s="412">
        <v>0</v>
      </c>
      <c r="M171" s="412">
        <f t="shared" si="6"/>
        <v>87</v>
      </c>
      <c r="N171" s="412">
        <v>1</v>
      </c>
      <c r="O171" s="419">
        <f t="shared" si="7"/>
        <v>88</v>
      </c>
      <c r="P171" s="377">
        <v>0</v>
      </c>
      <c r="Q171" s="376">
        <v>0</v>
      </c>
      <c r="R171" s="380">
        <f t="shared" si="8"/>
        <v>0</v>
      </c>
      <c r="S171" s="383">
        <f t="shared" si="3"/>
        <v>35</v>
      </c>
      <c r="T171" s="382">
        <f t="shared" si="4"/>
        <v>49</v>
      </c>
      <c r="U171" s="384">
        <f t="shared" si="10"/>
        <v>84</v>
      </c>
      <c r="V171" s="409">
        <v>51</v>
      </c>
      <c r="W171" s="292">
        <v>3</v>
      </c>
      <c r="X171" s="252"/>
      <c r="Y171" s="252"/>
      <c r="Z171" s="252"/>
      <c r="AA171" s="252"/>
      <c r="AB171" s="252"/>
      <c r="AC171" s="252"/>
      <c r="AD171" s="252"/>
      <c r="AE171" s="252"/>
      <c r="AF171" s="252"/>
      <c r="AG171" s="252"/>
      <c r="AH171" s="252"/>
      <c r="AI171" s="252"/>
    </row>
    <row r="172" spans="1:35" s="251" customFormat="1" ht="24" customHeight="1">
      <c r="A172" s="401" t="s">
        <v>313</v>
      </c>
      <c r="B172" s="361">
        <v>136</v>
      </c>
      <c r="C172" s="358">
        <v>14</v>
      </c>
      <c r="D172" s="365">
        <f t="shared" si="5"/>
        <v>150</v>
      </c>
      <c r="E172" s="414">
        <v>4</v>
      </c>
      <c r="F172" s="412">
        <v>26</v>
      </c>
      <c r="G172" s="412">
        <v>0</v>
      </c>
      <c r="H172" s="412">
        <v>0</v>
      </c>
      <c r="I172" s="412">
        <v>9</v>
      </c>
      <c r="J172" s="412">
        <v>0</v>
      </c>
      <c r="K172" s="412">
        <v>0</v>
      </c>
      <c r="L172" s="412">
        <v>0</v>
      </c>
      <c r="M172" s="412">
        <f t="shared" si="6"/>
        <v>39</v>
      </c>
      <c r="N172" s="412">
        <v>2</v>
      </c>
      <c r="O172" s="419">
        <f t="shared" si="7"/>
        <v>41</v>
      </c>
      <c r="P172" s="377">
        <v>0</v>
      </c>
      <c r="Q172" s="376">
        <v>0</v>
      </c>
      <c r="R172" s="380">
        <f t="shared" si="8"/>
        <v>0</v>
      </c>
      <c r="S172" s="383">
        <f t="shared" si="3"/>
        <v>97</v>
      </c>
      <c r="T172" s="382">
        <f t="shared" si="4"/>
        <v>12</v>
      </c>
      <c r="U172" s="384">
        <f t="shared" si="10"/>
        <v>109</v>
      </c>
      <c r="V172" s="409">
        <v>159</v>
      </c>
      <c r="W172" s="292">
        <v>47</v>
      </c>
      <c r="X172" s="252"/>
      <c r="Y172" s="252"/>
      <c r="Z172" s="252"/>
      <c r="AA172" s="252"/>
      <c r="AB172" s="252"/>
      <c r="AC172" s="252"/>
      <c r="AD172" s="252"/>
      <c r="AE172" s="252"/>
      <c r="AF172" s="252"/>
      <c r="AG172" s="252"/>
      <c r="AH172" s="252"/>
      <c r="AI172" s="252"/>
    </row>
    <row r="173" spans="1:35" s="251" customFormat="1" ht="24" customHeight="1">
      <c r="A173" s="406" t="s">
        <v>237</v>
      </c>
      <c r="B173" s="361">
        <v>285</v>
      </c>
      <c r="C173" s="358">
        <v>115</v>
      </c>
      <c r="D173" s="365">
        <f t="shared" si="5"/>
        <v>400</v>
      </c>
      <c r="E173" s="414">
        <v>42</v>
      </c>
      <c r="F173" s="412">
        <v>52</v>
      </c>
      <c r="G173" s="412">
        <v>0</v>
      </c>
      <c r="H173" s="412">
        <v>0</v>
      </c>
      <c r="I173" s="412">
        <v>6</v>
      </c>
      <c r="J173" s="412">
        <v>0</v>
      </c>
      <c r="K173" s="412">
        <v>0</v>
      </c>
      <c r="L173" s="412">
        <v>0</v>
      </c>
      <c r="M173" s="412">
        <f t="shared" si="6"/>
        <v>100</v>
      </c>
      <c r="N173" s="412">
        <v>1</v>
      </c>
      <c r="O173" s="419">
        <f t="shared" si="7"/>
        <v>101</v>
      </c>
      <c r="P173" s="377">
        <v>2</v>
      </c>
      <c r="Q173" s="376">
        <v>0</v>
      </c>
      <c r="R173" s="380">
        <f t="shared" si="8"/>
        <v>2</v>
      </c>
      <c r="S173" s="383">
        <f t="shared" si="3"/>
        <v>183</v>
      </c>
      <c r="T173" s="382">
        <f t="shared" si="4"/>
        <v>114</v>
      </c>
      <c r="U173" s="384">
        <f t="shared" si="10"/>
        <v>297</v>
      </c>
      <c r="V173" s="408">
        <v>200</v>
      </c>
      <c r="W173" s="284">
        <v>85</v>
      </c>
      <c r="X173" s="252"/>
      <c r="Y173" s="252"/>
      <c r="Z173" s="252"/>
      <c r="AA173" s="252"/>
      <c r="AB173" s="252"/>
      <c r="AC173" s="252"/>
      <c r="AD173" s="252"/>
      <c r="AE173" s="252"/>
      <c r="AF173" s="252"/>
      <c r="AG173" s="252"/>
      <c r="AH173" s="252"/>
      <c r="AI173" s="252"/>
    </row>
    <row r="174" spans="1:35" s="251" customFormat="1" ht="24" customHeight="1">
      <c r="A174" s="401" t="s">
        <v>229</v>
      </c>
      <c r="B174" s="361">
        <v>277</v>
      </c>
      <c r="C174" s="358">
        <v>60</v>
      </c>
      <c r="D174" s="365">
        <f t="shared" si="5"/>
        <v>337</v>
      </c>
      <c r="E174" s="414">
        <v>7</v>
      </c>
      <c r="F174" s="412">
        <v>52</v>
      </c>
      <c r="G174" s="412">
        <v>0</v>
      </c>
      <c r="H174" s="412">
        <v>0</v>
      </c>
      <c r="I174" s="412">
        <v>3</v>
      </c>
      <c r="J174" s="412">
        <v>0</v>
      </c>
      <c r="K174" s="412">
        <v>0</v>
      </c>
      <c r="L174" s="412">
        <v>0</v>
      </c>
      <c r="M174" s="412">
        <f t="shared" si="6"/>
        <v>62</v>
      </c>
      <c r="N174" s="412">
        <v>6</v>
      </c>
      <c r="O174" s="419">
        <f t="shared" si="7"/>
        <v>68</v>
      </c>
      <c r="P174" s="377">
        <v>15</v>
      </c>
      <c r="Q174" s="376">
        <v>10</v>
      </c>
      <c r="R174" s="380">
        <f t="shared" si="8"/>
        <v>25</v>
      </c>
      <c r="S174" s="383">
        <f t="shared" si="3"/>
        <v>200</v>
      </c>
      <c r="T174" s="382">
        <f t="shared" si="4"/>
        <v>44</v>
      </c>
      <c r="U174" s="384">
        <f t="shared" si="10"/>
        <v>244</v>
      </c>
      <c r="V174" s="409">
        <v>253</v>
      </c>
      <c r="W174" s="292">
        <v>60</v>
      </c>
      <c r="X174" s="252"/>
      <c r="Y174" s="252"/>
      <c r="Z174" s="252"/>
      <c r="AA174" s="252"/>
      <c r="AB174" s="252"/>
      <c r="AC174" s="252"/>
      <c r="AD174" s="252"/>
      <c r="AE174" s="252"/>
      <c r="AF174" s="252"/>
      <c r="AG174" s="252"/>
      <c r="AH174" s="252"/>
      <c r="AI174" s="252"/>
    </row>
    <row r="175" spans="1:35" s="251" customFormat="1" ht="24" customHeight="1">
      <c r="A175" s="406" t="s">
        <v>227</v>
      </c>
      <c r="B175" s="361">
        <v>824</v>
      </c>
      <c r="C175" s="358">
        <v>84</v>
      </c>
      <c r="D175" s="365">
        <f t="shared" si="5"/>
        <v>908</v>
      </c>
      <c r="E175" s="414">
        <v>8</v>
      </c>
      <c r="F175" s="412">
        <v>199</v>
      </c>
      <c r="G175" s="412">
        <v>0</v>
      </c>
      <c r="H175" s="412">
        <v>0</v>
      </c>
      <c r="I175" s="412">
        <v>3</v>
      </c>
      <c r="J175" s="412">
        <v>0</v>
      </c>
      <c r="K175" s="412">
        <v>0</v>
      </c>
      <c r="L175" s="412">
        <v>0</v>
      </c>
      <c r="M175" s="412">
        <f t="shared" si="6"/>
        <v>210</v>
      </c>
      <c r="N175" s="412">
        <v>0</v>
      </c>
      <c r="O175" s="419">
        <f t="shared" si="7"/>
        <v>210</v>
      </c>
      <c r="P175" s="377">
        <v>16</v>
      </c>
      <c r="Q175" s="376">
        <v>0</v>
      </c>
      <c r="R175" s="380">
        <f t="shared" si="8"/>
        <v>16</v>
      </c>
      <c r="S175" s="383">
        <f t="shared" si="3"/>
        <v>598</v>
      </c>
      <c r="T175" s="382">
        <f t="shared" si="4"/>
        <v>84</v>
      </c>
      <c r="U175" s="384">
        <f t="shared" si="9"/>
        <v>682</v>
      </c>
      <c r="V175" s="408">
        <v>284</v>
      </c>
      <c r="W175" s="284">
        <v>80</v>
      </c>
      <c r="X175" s="252"/>
      <c r="Y175" s="252"/>
      <c r="Z175" s="252"/>
      <c r="AA175" s="252"/>
      <c r="AB175" s="252"/>
      <c r="AC175" s="252"/>
      <c r="AD175" s="252"/>
      <c r="AE175" s="252"/>
      <c r="AF175" s="252"/>
      <c r="AG175" s="252"/>
      <c r="AH175" s="252"/>
      <c r="AI175" s="252"/>
    </row>
    <row r="176" spans="1:35" s="251" customFormat="1" ht="24" customHeight="1">
      <c r="A176" s="406" t="s">
        <v>303</v>
      </c>
      <c r="B176" s="361">
        <v>150</v>
      </c>
      <c r="C176" s="358">
        <v>39</v>
      </c>
      <c r="D176" s="365">
        <f t="shared" si="5"/>
        <v>189</v>
      </c>
      <c r="E176" s="414">
        <v>3</v>
      </c>
      <c r="F176" s="412">
        <v>55</v>
      </c>
      <c r="G176" s="412">
        <v>0</v>
      </c>
      <c r="H176" s="412">
        <v>0</v>
      </c>
      <c r="I176" s="412">
        <v>3</v>
      </c>
      <c r="J176" s="412">
        <v>0</v>
      </c>
      <c r="K176" s="412">
        <v>0</v>
      </c>
      <c r="L176" s="412">
        <v>0</v>
      </c>
      <c r="M176" s="412">
        <f t="shared" si="6"/>
        <v>61</v>
      </c>
      <c r="N176" s="412">
        <v>2</v>
      </c>
      <c r="O176" s="419">
        <f t="shared" si="7"/>
        <v>63</v>
      </c>
      <c r="P176" s="377">
        <v>0</v>
      </c>
      <c r="Q176" s="376">
        <v>0</v>
      </c>
      <c r="R176" s="380">
        <f t="shared" si="8"/>
        <v>0</v>
      </c>
      <c r="S176" s="383">
        <f t="shared" si="3"/>
        <v>89</v>
      </c>
      <c r="T176" s="382">
        <f t="shared" si="4"/>
        <v>37</v>
      </c>
      <c r="U176" s="384">
        <f t="shared" si="9"/>
        <v>126</v>
      </c>
      <c r="V176" s="409">
        <v>271</v>
      </c>
      <c r="W176" s="292">
        <v>52</v>
      </c>
      <c r="X176" s="252"/>
      <c r="Y176" s="252"/>
      <c r="Z176" s="252"/>
      <c r="AA176" s="252"/>
      <c r="AB176" s="252"/>
      <c r="AC176" s="252"/>
      <c r="AD176" s="252"/>
      <c r="AE176" s="252"/>
      <c r="AF176" s="252"/>
      <c r="AG176" s="252"/>
      <c r="AH176" s="252"/>
      <c r="AI176" s="252"/>
    </row>
    <row r="177" spans="1:35" s="251" customFormat="1" ht="24" customHeight="1">
      <c r="A177" s="401" t="s">
        <v>314</v>
      </c>
      <c r="B177" s="361">
        <v>246</v>
      </c>
      <c r="C177" s="358">
        <v>11</v>
      </c>
      <c r="D177" s="365">
        <f t="shared" si="5"/>
        <v>257</v>
      </c>
      <c r="E177" s="414">
        <v>9</v>
      </c>
      <c r="F177" s="412">
        <v>46</v>
      </c>
      <c r="G177" s="412">
        <v>0</v>
      </c>
      <c r="H177" s="412">
        <v>0</v>
      </c>
      <c r="I177" s="412">
        <v>4</v>
      </c>
      <c r="J177" s="412">
        <v>0</v>
      </c>
      <c r="K177" s="412">
        <v>0</v>
      </c>
      <c r="L177" s="412">
        <v>0</v>
      </c>
      <c r="M177" s="412">
        <f t="shared" si="6"/>
        <v>59</v>
      </c>
      <c r="N177" s="412">
        <v>19</v>
      </c>
      <c r="O177" s="419">
        <f t="shared" si="7"/>
        <v>78</v>
      </c>
      <c r="P177" s="377">
        <v>1</v>
      </c>
      <c r="Q177" s="376">
        <v>0</v>
      </c>
      <c r="R177" s="380">
        <f t="shared" si="8"/>
        <v>1</v>
      </c>
      <c r="S177" s="383">
        <f t="shared" si="3"/>
        <v>186</v>
      </c>
      <c r="T177" s="382">
        <f t="shared" si="4"/>
        <v>-8</v>
      </c>
      <c r="U177" s="384">
        <f t="shared" si="9"/>
        <v>178</v>
      </c>
      <c r="V177" s="409">
        <v>197</v>
      </c>
      <c r="W177" s="292">
        <v>71</v>
      </c>
      <c r="X177" s="252"/>
      <c r="Y177" s="252"/>
      <c r="Z177" s="252"/>
      <c r="AA177" s="252"/>
      <c r="AB177" s="252"/>
      <c r="AC177" s="252"/>
      <c r="AD177" s="252"/>
      <c r="AE177" s="252"/>
      <c r="AF177" s="252"/>
      <c r="AG177" s="252"/>
      <c r="AH177" s="252"/>
      <c r="AI177" s="252"/>
    </row>
    <row r="178" spans="1:35" s="251" customFormat="1" ht="24" customHeight="1">
      <c r="A178" s="401" t="s">
        <v>230</v>
      </c>
      <c r="B178" s="361">
        <v>149</v>
      </c>
      <c r="C178" s="358">
        <v>35</v>
      </c>
      <c r="D178" s="365">
        <f t="shared" si="5"/>
        <v>184</v>
      </c>
      <c r="E178" s="414">
        <v>8</v>
      </c>
      <c r="F178" s="412">
        <v>57</v>
      </c>
      <c r="G178" s="412">
        <v>0</v>
      </c>
      <c r="H178" s="412">
        <v>0</v>
      </c>
      <c r="I178" s="412">
        <v>5</v>
      </c>
      <c r="J178" s="412">
        <v>0</v>
      </c>
      <c r="K178" s="412">
        <v>0</v>
      </c>
      <c r="L178" s="412">
        <v>0</v>
      </c>
      <c r="M178" s="412">
        <f t="shared" si="6"/>
        <v>70</v>
      </c>
      <c r="N178" s="412">
        <v>8</v>
      </c>
      <c r="O178" s="419">
        <f t="shared" si="7"/>
        <v>78</v>
      </c>
      <c r="P178" s="377">
        <v>2</v>
      </c>
      <c r="Q178" s="376">
        <v>3</v>
      </c>
      <c r="R178" s="380">
        <f t="shared" si="8"/>
        <v>5</v>
      </c>
      <c r="S178" s="383">
        <f t="shared" si="3"/>
        <v>77</v>
      </c>
      <c r="T178" s="382">
        <f t="shared" si="4"/>
        <v>24</v>
      </c>
      <c r="U178" s="384">
        <f t="shared" si="9"/>
        <v>101</v>
      </c>
      <c r="V178" s="409">
        <v>104</v>
      </c>
      <c r="W178" s="292">
        <v>71</v>
      </c>
      <c r="X178" s="252"/>
      <c r="Y178" s="252"/>
      <c r="Z178" s="252"/>
      <c r="AA178" s="252"/>
      <c r="AB178" s="252"/>
      <c r="AC178" s="252"/>
      <c r="AD178" s="252"/>
      <c r="AE178" s="252"/>
      <c r="AF178" s="252"/>
      <c r="AG178" s="252"/>
      <c r="AH178" s="252"/>
      <c r="AI178" s="252"/>
    </row>
    <row r="179" spans="1:35" s="251" customFormat="1" ht="24" customHeight="1" thickBot="1">
      <c r="A179" s="402" t="s">
        <v>264</v>
      </c>
      <c r="B179" s="362">
        <v>117</v>
      </c>
      <c r="C179" s="363">
        <v>21</v>
      </c>
      <c r="D179" s="366">
        <f t="shared" si="5"/>
        <v>138</v>
      </c>
      <c r="E179" s="416">
        <v>0</v>
      </c>
      <c r="F179" s="417">
        <v>52</v>
      </c>
      <c r="G179" s="417">
        <v>0</v>
      </c>
      <c r="H179" s="417">
        <v>0</v>
      </c>
      <c r="I179" s="417">
        <v>1</v>
      </c>
      <c r="J179" s="417">
        <v>0</v>
      </c>
      <c r="K179" s="417">
        <v>0</v>
      </c>
      <c r="L179" s="417">
        <v>0</v>
      </c>
      <c r="M179" s="417">
        <f t="shared" si="6"/>
        <v>53</v>
      </c>
      <c r="N179" s="417">
        <v>0</v>
      </c>
      <c r="O179" s="420">
        <f t="shared" si="7"/>
        <v>53</v>
      </c>
      <c r="P179" s="378">
        <v>9</v>
      </c>
      <c r="Q179" s="379">
        <v>0</v>
      </c>
      <c r="R179" s="381">
        <f t="shared" si="8"/>
        <v>9</v>
      </c>
      <c r="S179" s="385">
        <f t="shared" si="3"/>
        <v>55</v>
      </c>
      <c r="T179" s="386">
        <f t="shared" si="4"/>
        <v>21</v>
      </c>
      <c r="U179" s="387">
        <f t="shared" si="9"/>
        <v>76</v>
      </c>
      <c r="V179" s="410">
        <v>118</v>
      </c>
      <c r="W179" s="323">
        <v>38</v>
      </c>
      <c r="X179" s="252"/>
      <c r="Y179" s="252"/>
      <c r="Z179" s="252"/>
      <c r="AA179" s="252"/>
      <c r="AB179" s="252"/>
      <c r="AC179" s="252"/>
      <c r="AD179" s="252"/>
      <c r="AE179" s="252"/>
      <c r="AF179" s="252"/>
      <c r="AG179" s="252"/>
      <c r="AH179" s="252"/>
      <c r="AI179" s="252"/>
    </row>
    <row r="180" spans="1:33" s="43" customFormat="1" ht="12.75" customHeight="1">
      <c r="A180" s="543" t="s">
        <v>325</v>
      </c>
      <c r="B180" s="543"/>
      <c r="C180" s="543"/>
      <c r="D180" s="543"/>
      <c r="E180" s="543"/>
      <c r="F180" s="543"/>
      <c r="G180" s="543"/>
      <c r="H180" s="543"/>
      <c r="I180" s="543"/>
      <c r="J180" s="543"/>
      <c r="K180" s="543"/>
      <c r="L180" s="543"/>
      <c r="M180" s="543"/>
      <c r="N180" s="543"/>
      <c r="O180" s="543"/>
      <c r="P180" s="543"/>
      <c r="Q180" s="543"/>
      <c r="R180" s="543"/>
      <c r="S180" s="543"/>
      <c r="T180" s="543"/>
      <c r="U180" s="543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</row>
    <row r="181" spans="1:35" s="43" customFormat="1" ht="10.5" customHeight="1">
      <c r="A181" s="337"/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  <c r="T181" s="44"/>
      <c r="U181" s="44"/>
      <c r="V181" s="250"/>
      <c r="W181" s="250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</row>
    <row r="182" spans="1:35" s="43" customFormat="1" ht="10.5" customHeight="1">
      <c r="A182" s="249"/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T182" s="44"/>
      <c r="U182" s="44"/>
      <c r="V182" s="250"/>
      <c r="W182" s="250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</row>
    <row r="183" spans="1:35" s="43" customFormat="1" ht="10.5" customHeight="1">
      <c r="A183" s="249"/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  <c r="T183" s="44"/>
      <c r="U183" s="44"/>
      <c r="V183" s="250"/>
      <c r="W183" s="250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</row>
    <row r="184" spans="1:35" s="43" customFormat="1" ht="10.5" customHeight="1">
      <c r="A184" s="249"/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  <c r="T184" s="44"/>
      <c r="U184" s="44"/>
      <c r="V184" s="250"/>
      <c r="W184" s="250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</row>
    <row r="185" spans="1:35" s="43" customFormat="1" ht="10.5" customHeight="1">
      <c r="A185" s="249"/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  <c r="T185" s="44"/>
      <c r="U185" s="44"/>
      <c r="V185" s="250"/>
      <c r="W185" s="250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</row>
    <row r="186" spans="1:35" s="43" customFormat="1" ht="10.5" customHeight="1">
      <c r="A186" s="249"/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T186" s="44"/>
      <c r="U186" s="44"/>
      <c r="V186" s="250"/>
      <c r="W186" s="250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</row>
    <row r="187" spans="1:35" s="43" customFormat="1" ht="10.5" customHeight="1">
      <c r="A187" s="249"/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T187" s="44"/>
      <c r="U187" s="44"/>
      <c r="V187" s="250"/>
      <c r="W187" s="250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</row>
    <row r="188" spans="1:35" s="43" customFormat="1" ht="10.5" customHeight="1">
      <c r="A188" s="249"/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T188" s="44"/>
      <c r="U188" s="44"/>
      <c r="V188" s="250"/>
      <c r="W188" s="250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</row>
    <row r="189" spans="1:35" s="43" customFormat="1" ht="10.5" customHeight="1">
      <c r="A189" s="249"/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T189" s="44"/>
      <c r="U189" s="44"/>
      <c r="V189" s="250"/>
      <c r="W189" s="250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</row>
    <row r="190" spans="1:35" s="43" customFormat="1" ht="10.5" customHeight="1">
      <c r="A190" s="249"/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T190" s="44"/>
      <c r="U190" s="44"/>
      <c r="V190" s="250"/>
      <c r="W190" s="250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</row>
    <row r="191" spans="1:35" s="43" customFormat="1" ht="10.5" customHeight="1">
      <c r="A191" s="249"/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T191" s="44"/>
      <c r="U191" s="44"/>
      <c r="V191" s="250"/>
      <c r="W191" s="250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</row>
    <row r="192" spans="1:35" s="43" customFormat="1" ht="10.5" customHeight="1">
      <c r="A192" s="249"/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T192" s="44"/>
      <c r="U192" s="44"/>
      <c r="V192" s="250"/>
      <c r="W192" s="250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</row>
    <row r="193" spans="1:35" s="43" customFormat="1" ht="10.5" customHeight="1">
      <c r="A193" s="249"/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T193" s="44"/>
      <c r="U193" s="44"/>
      <c r="V193" s="250"/>
      <c r="W193" s="250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</row>
    <row r="194" spans="1:35" s="43" customFormat="1" ht="10.5" customHeight="1">
      <c r="A194" s="249"/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T194" s="44"/>
      <c r="U194" s="44"/>
      <c r="V194" s="250"/>
      <c r="W194" s="250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</row>
    <row r="195" spans="1:35" s="43" customFormat="1" ht="10.5" customHeight="1">
      <c r="A195" s="249"/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T195" s="44"/>
      <c r="U195" s="44"/>
      <c r="V195" s="250"/>
      <c r="W195" s="250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</row>
    <row r="196" spans="1:35" s="43" customFormat="1" ht="10.5" customHeight="1">
      <c r="A196" s="249"/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T196" s="44"/>
      <c r="U196" s="44"/>
      <c r="V196" s="250"/>
      <c r="W196" s="250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</row>
    <row r="197" spans="1:35" s="43" customFormat="1" ht="10.5" customHeight="1">
      <c r="A197" s="249"/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T197" s="44"/>
      <c r="U197" s="44"/>
      <c r="V197" s="250"/>
      <c r="W197" s="250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</row>
    <row r="198" spans="1:35" s="43" customFormat="1" ht="10.5" customHeight="1">
      <c r="A198" s="249"/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T198" s="44"/>
      <c r="U198" s="44"/>
      <c r="V198" s="250"/>
      <c r="W198" s="250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</row>
    <row r="199" spans="1:35" s="43" customFormat="1" ht="10.5" customHeight="1">
      <c r="A199" s="249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T199" s="44"/>
      <c r="U199" s="44"/>
      <c r="V199" s="250"/>
      <c r="W199" s="250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</row>
    <row r="200" spans="1:35" s="43" customFormat="1" ht="10.5" customHeight="1">
      <c r="A200" s="249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T200" s="44"/>
      <c r="U200" s="44"/>
      <c r="V200" s="250"/>
      <c r="W200" s="250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</row>
    <row r="201" spans="1:35" s="43" customFormat="1" ht="10.5" customHeight="1">
      <c r="A201" s="249"/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T201" s="44"/>
      <c r="U201" s="44"/>
      <c r="V201" s="250"/>
      <c r="W201" s="250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</row>
    <row r="202" spans="1:35" s="43" customFormat="1" ht="10.5" customHeight="1">
      <c r="A202" s="249"/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T202" s="44"/>
      <c r="U202" s="44"/>
      <c r="V202" s="250"/>
      <c r="W202" s="250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</row>
    <row r="203" spans="1:35" s="43" customFormat="1" ht="10.5" customHeight="1">
      <c r="A203" s="249"/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T203" s="44"/>
      <c r="U203" s="44"/>
      <c r="V203" s="250"/>
      <c r="W203" s="250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</row>
    <row r="204" spans="1:35" s="43" customFormat="1" ht="10.5" customHeight="1">
      <c r="A204" s="249"/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T204" s="44"/>
      <c r="U204" s="44"/>
      <c r="V204" s="250"/>
      <c r="W204" s="250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</row>
    <row r="205" spans="1:35" s="43" customFormat="1" ht="10.5" customHeight="1">
      <c r="A205" s="249"/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T205" s="44"/>
      <c r="U205" s="44"/>
      <c r="V205" s="250"/>
      <c r="W205" s="250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</row>
    <row r="206" spans="1:35" s="43" customFormat="1" ht="10.5" customHeight="1">
      <c r="A206" s="249"/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T206" s="44"/>
      <c r="U206" s="44"/>
      <c r="V206" s="250"/>
      <c r="W206" s="250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</row>
    <row r="207" spans="1:35" s="43" customFormat="1" ht="10.5" customHeight="1">
      <c r="A207" s="249"/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T207" s="44"/>
      <c r="U207" s="44"/>
      <c r="V207" s="250"/>
      <c r="W207" s="250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</row>
    <row r="208" spans="1:35" s="43" customFormat="1" ht="10.5" customHeight="1">
      <c r="A208" s="249"/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T208" s="44"/>
      <c r="U208" s="44"/>
      <c r="V208" s="250"/>
      <c r="W208" s="250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</row>
    <row r="209" spans="1:35" s="43" customFormat="1" ht="10.5" customHeight="1">
      <c r="A209" s="249"/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T209" s="44"/>
      <c r="U209" s="44"/>
      <c r="V209" s="250"/>
      <c r="W209" s="250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</row>
    <row r="210" spans="1:35" s="43" customFormat="1" ht="10.5" customHeight="1">
      <c r="A210" s="249"/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T210" s="44"/>
      <c r="U210" s="44"/>
      <c r="V210" s="250"/>
      <c r="W210" s="250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</row>
    <row r="211" spans="1:35" s="43" customFormat="1" ht="10.5" customHeight="1">
      <c r="A211" s="249"/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  <c r="T211" s="44"/>
      <c r="U211" s="44"/>
      <c r="V211" s="250"/>
      <c r="W211" s="250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</row>
    <row r="212" spans="1:35" s="43" customFormat="1" ht="10.5" customHeight="1">
      <c r="A212" s="249"/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  <c r="T212" s="44"/>
      <c r="U212" s="44"/>
      <c r="V212" s="250"/>
      <c r="W212" s="250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</row>
    <row r="213" spans="1:35" s="43" customFormat="1" ht="10.5" customHeight="1">
      <c r="A213" s="249"/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  <c r="T213" s="44"/>
      <c r="U213" s="44"/>
      <c r="V213" s="250"/>
      <c r="W213" s="250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</row>
    <row r="214" spans="1:35" s="43" customFormat="1" ht="10.5" customHeight="1">
      <c r="A214" s="249"/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  <c r="T214" s="44"/>
      <c r="U214" s="44"/>
      <c r="V214" s="250"/>
      <c r="W214" s="250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</row>
    <row r="215" spans="1:35" s="43" customFormat="1" ht="10.5" customHeight="1">
      <c r="A215" s="249"/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  <c r="T215" s="44"/>
      <c r="U215" s="44"/>
      <c r="V215" s="250"/>
      <c r="W215" s="250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</row>
    <row r="216" spans="1:35" s="43" customFormat="1" ht="10.5" customHeight="1">
      <c r="A216" s="249"/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  <c r="T216" s="44"/>
      <c r="U216" s="44"/>
      <c r="V216" s="250"/>
      <c r="W216" s="250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</row>
    <row r="217" spans="1:35" s="43" customFormat="1" ht="10.5" customHeight="1">
      <c r="A217" s="249"/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  <c r="T217" s="44"/>
      <c r="U217" s="44"/>
      <c r="V217" s="250"/>
      <c r="W217" s="250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</row>
    <row r="218" spans="1:35" s="43" customFormat="1" ht="10.5" customHeight="1">
      <c r="A218" s="249"/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  <c r="T218" s="44"/>
      <c r="U218" s="44"/>
      <c r="V218" s="250"/>
      <c r="W218" s="250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</row>
    <row r="219" spans="1:35" s="43" customFormat="1" ht="10.5" customHeight="1">
      <c r="A219" s="249"/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  <c r="T219" s="44"/>
      <c r="U219" s="44"/>
      <c r="V219" s="250"/>
      <c r="W219" s="250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</row>
    <row r="220" spans="1:35" s="43" customFormat="1" ht="10.5" customHeight="1">
      <c r="A220" s="249"/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T220" s="44"/>
      <c r="U220" s="44"/>
      <c r="V220" s="250"/>
      <c r="W220" s="250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</row>
    <row r="221" spans="1:35" s="43" customFormat="1" ht="10.5" customHeight="1">
      <c r="A221" s="249"/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  <c r="T221" s="44"/>
      <c r="U221" s="44"/>
      <c r="V221" s="250"/>
      <c r="W221" s="250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</row>
    <row r="222" spans="1:35" s="43" customFormat="1" ht="10.5" customHeight="1">
      <c r="A222" s="249"/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  <c r="T222" s="44"/>
      <c r="U222" s="44"/>
      <c r="V222" s="250"/>
      <c r="W222" s="250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</row>
    <row r="223" spans="1:35" s="43" customFormat="1" ht="10.5" customHeight="1">
      <c r="A223" s="249"/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  <c r="T223" s="44"/>
      <c r="U223" s="44"/>
      <c r="V223" s="250"/>
      <c r="W223" s="250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</row>
    <row r="224" spans="1:35" s="43" customFormat="1" ht="10.5" customHeight="1">
      <c r="A224" s="249"/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  <c r="T224" s="44"/>
      <c r="U224" s="44"/>
      <c r="V224" s="250"/>
      <c r="W224" s="250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</row>
    <row r="225" spans="1:35" s="43" customFormat="1" ht="10.5" customHeight="1">
      <c r="A225" s="249"/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  <c r="T225" s="44"/>
      <c r="U225" s="44"/>
      <c r="V225" s="250"/>
      <c r="W225" s="250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</row>
    <row r="226" spans="1:35" s="43" customFormat="1" ht="10.5" customHeight="1">
      <c r="A226" s="249"/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  <c r="T226" s="44"/>
      <c r="U226" s="44"/>
      <c r="V226" s="250"/>
      <c r="W226" s="250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</row>
    <row r="227" spans="1:35" s="43" customFormat="1" ht="10.5" customHeight="1">
      <c r="A227" s="249"/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  <c r="T227" s="44"/>
      <c r="U227" s="44"/>
      <c r="V227" s="250"/>
      <c r="W227" s="250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</row>
    <row r="228" spans="1:35" s="43" customFormat="1" ht="10.5" customHeight="1">
      <c r="A228" s="249"/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T228" s="44"/>
      <c r="U228" s="44"/>
      <c r="V228" s="250"/>
      <c r="W228" s="250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</row>
    <row r="229" spans="1:35" s="43" customFormat="1" ht="10.5" customHeight="1">
      <c r="A229" s="249"/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  <c r="T229" s="44"/>
      <c r="U229" s="44"/>
      <c r="V229" s="250"/>
      <c r="W229" s="250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</row>
    <row r="230" spans="1:35" s="43" customFormat="1" ht="10.5" customHeight="1">
      <c r="A230" s="249"/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  <c r="T230" s="44"/>
      <c r="U230" s="44"/>
      <c r="V230" s="250"/>
      <c r="W230" s="250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</row>
    <row r="231" spans="1:35" s="43" customFormat="1" ht="10.5" customHeight="1">
      <c r="A231" s="249"/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T231" s="44"/>
      <c r="U231" s="44"/>
      <c r="V231" s="250"/>
      <c r="W231" s="250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</row>
    <row r="232" spans="1:35" s="43" customFormat="1" ht="10.5" customHeight="1">
      <c r="A232" s="249"/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T232" s="44"/>
      <c r="U232" s="44"/>
      <c r="V232" s="250"/>
      <c r="W232" s="250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</row>
    <row r="233" spans="1:35" s="43" customFormat="1" ht="10.5" customHeight="1">
      <c r="A233" s="249"/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T233" s="44"/>
      <c r="U233" s="44"/>
      <c r="V233" s="250"/>
      <c r="W233" s="250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</row>
    <row r="234" spans="1:35" s="43" customFormat="1" ht="10.5" customHeight="1">
      <c r="A234" s="249"/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T234" s="44"/>
      <c r="U234" s="44"/>
      <c r="V234" s="250"/>
      <c r="W234" s="250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</row>
    <row r="235" spans="1:23" s="255" customFormat="1" ht="23.25" customHeight="1">
      <c r="A235" s="534" t="s">
        <v>323</v>
      </c>
      <c r="B235" s="535"/>
      <c r="C235" s="535"/>
      <c r="D235" s="535"/>
      <c r="E235" s="535"/>
      <c r="F235" s="535"/>
      <c r="G235" s="535"/>
      <c r="H235" s="535"/>
      <c r="I235" s="535"/>
      <c r="J235" s="535"/>
      <c r="K235" s="535"/>
      <c r="L235" s="535"/>
      <c r="M235" s="535"/>
      <c r="N235" s="535"/>
      <c r="O235" s="535"/>
      <c r="P235" s="535"/>
      <c r="Q235" s="535"/>
      <c r="R235" s="535"/>
      <c r="S235" s="535"/>
      <c r="T235" s="535"/>
      <c r="U235" s="535"/>
      <c r="V235" s="535"/>
      <c r="W235" s="536"/>
    </row>
    <row r="236" spans="1:23" ht="4.5" customHeight="1" thickBo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43"/>
      <c r="V236" s="52"/>
      <c r="W236" s="52"/>
    </row>
    <row r="237" spans="1:23" ht="30.75" customHeight="1">
      <c r="A237" s="595" t="s">
        <v>164</v>
      </c>
      <c r="B237" s="571" t="s">
        <v>49</v>
      </c>
      <c r="C237" s="572"/>
      <c r="D237" s="547" t="s">
        <v>175</v>
      </c>
      <c r="E237" s="622" t="s">
        <v>185</v>
      </c>
      <c r="F237" s="609" t="s">
        <v>177</v>
      </c>
      <c r="G237" s="609" t="s">
        <v>178</v>
      </c>
      <c r="H237" s="609" t="s">
        <v>179</v>
      </c>
      <c r="I237" s="609" t="s">
        <v>186</v>
      </c>
      <c r="J237" s="609" t="s">
        <v>162</v>
      </c>
      <c r="K237" s="609"/>
      <c r="L237" s="609"/>
      <c r="M237" s="609" t="s">
        <v>184</v>
      </c>
      <c r="N237" s="609"/>
      <c r="O237" s="616" t="s">
        <v>155</v>
      </c>
      <c r="P237" s="563" t="s">
        <v>176</v>
      </c>
      <c r="Q237" s="538"/>
      <c r="R237" s="539" t="s">
        <v>183</v>
      </c>
      <c r="S237" s="567" t="s">
        <v>165</v>
      </c>
      <c r="T237" s="568"/>
      <c r="U237" s="541" t="s">
        <v>324</v>
      </c>
      <c r="V237" s="537" t="s">
        <v>243</v>
      </c>
      <c r="W237" s="538"/>
    </row>
    <row r="238" spans="1:23" ht="38.25" customHeight="1">
      <c r="A238" s="596"/>
      <c r="B238" s="271" t="s">
        <v>173</v>
      </c>
      <c r="C238" s="268" t="s">
        <v>154</v>
      </c>
      <c r="D238" s="548"/>
      <c r="E238" s="623"/>
      <c r="F238" s="621"/>
      <c r="G238" s="621"/>
      <c r="H238" s="621"/>
      <c r="I238" s="621"/>
      <c r="J238" s="269" t="s">
        <v>180</v>
      </c>
      <c r="K238" s="269" t="s">
        <v>181</v>
      </c>
      <c r="L238" s="269" t="s">
        <v>182</v>
      </c>
      <c r="M238" s="269" t="s">
        <v>173</v>
      </c>
      <c r="N238" s="269" t="s">
        <v>154</v>
      </c>
      <c r="O238" s="624"/>
      <c r="P238" s="319" t="s">
        <v>173</v>
      </c>
      <c r="Q238" s="320" t="s">
        <v>154</v>
      </c>
      <c r="R238" s="540"/>
      <c r="S238" s="317" t="s">
        <v>174</v>
      </c>
      <c r="T238" s="318" t="s">
        <v>154</v>
      </c>
      <c r="U238" s="542"/>
      <c r="V238" s="390" t="s">
        <v>244</v>
      </c>
      <c r="W238" s="451" t="s">
        <v>331</v>
      </c>
    </row>
    <row r="239" spans="1:23" ht="12.75" customHeight="1" thickBot="1">
      <c r="A239" s="597"/>
      <c r="B239" s="464" t="s">
        <v>82</v>
      </c>
      <c r="C239" s="341" t="s">
        <v>166</v>
      </c>
      <c r="D239" s="341" t="s">
        <v>167</v>
      </c>
      <c r="E239" s="359" t="s">
        <v>87</v>
      </c>
      <c r="F239" s="357" t="s">
        <v>79</v>
      </c>
      <c r="G239" s="357" t="s">
        <v>80</v>
      </c>
      <c r="H239" s="357" t="s">
        <v>153</v>
      </c>
      <c r="I239" s="357" t="s">
        <v>161</v>
      </c>
      <c r="J239" s="357" t="s">
        <v>163</v>
      </c>
      <c r="K239" s="357" t="s">
        <v>83</v>
      </c>
      <c r="L239" s="357" t="s">
        <v>187</v>
      </c>
      <c r="M239" s="357" t="s">
        <v>188</v>
      </c>
      <c r="N239" s="357" t="s">
        <v>81</v>
      </c>
      <c r="O239" s="364" t="s">
        <v>189</v>
      </c>
      <c r="P239" s="359" t="s">
        <v>85</v>
      </c>
      <c r="Q239" s="357" t="s">
        <v>190</v>
      </c>
      <c r="R239" s="364" t="s">
        <v>191</v>
      </c>
      <c r="S239" s="359" t="s">
        <v>192</v>
      </c>
      <c r="T239" s="357" t="s">
        <v>193</v>
      </c>
      <c r="U239" s="360" t="s">
        <v>194</v>
      </c>
      <c r="V239" s="265" t="s">
        <v>85</v>
      </c>
      <c r="W239" s="273" t="s">
        <v>190</v>
      </c>
    </row>
    <row r="240" spans="1:23" ht="24" customHeight="1">
      <c r="A240" s="288" t="s">
        <v>238</v>
      </c>
      <c r="B240" s="465">
        <f>SUM(B241:B243)</f>
        <v>29</v>
      </c>
      <c r="C240" s="466">
        <f>SUM(C241:C243)</f>
        <v>0</v>
      </c>
      <c r="D240" s="467">
        <f>+B240+C240</f>
        <v>29</v>
      </c>
      <c r="E240" s="413">
        <f>SUM(E241:E243)</f>
        <v>28</v>
      </c>
      <c r="F240" s="411">
        <f>SUM(F241:F243)</f>
        <v>0</v>
      </c>
      <c r="G240" s="411">
        <f aca="true" t="shared" si="11" ref="G240:N240">SUM(G241:G243)</f>
        <v>0</v>
      </c>
      <c r="H240" s="411">
        <f t="shared" si="11"/>
        <v>0</v>
      </c>
      <c r="I240" s="411">
        <f t="shared" si="11"/>
        <v>1</v>
      </c>
      <c r="J240" s="411">
        <f t="shared" si="11"/>
        <v>0</v>
      </c>
      <c r="K240" s="411">
        <f t="shared" si="11"/>
        <v>0</v>
      </c>
      <c r="L240" s="411">
        <f t="shared" si="11"/>
        <v>0</v>
      </c>
      <c r="M240" s="411">
        <f>SUM(M241:M243)</f>
        <v>29</v>
      </c>
      <c r="N240" s="411">
        <f t="shared" si="11"/>
        <v>0</v>
      </c>
      <c r="O240" s="329">
        <f>SUM(O241:O243)</f>
        <v>29</v>
      </c>
      <c r="P240" s="281">
        <f>SUM(P241:P243)</f>
        <v>6</v>
      </c>
      <c r="Q240" s="375">
        <f>SUM(Q241:Q243)</f>
        <v>4</v>
      </c>
      <c r="R240" s="332">
        <f aca="true" t="shared" si="12" ref="R240:W240">SUM(R241:R243)</f>
        <v>10</v>
      </c>
      <c r="S240" s="345">
        <f t="shared" si="12"/>
        <v>-6</v>
      </c>
      <c r="T240" s="346">
        <f t="shared" si="12"/>
        <v>-4</v>
      </c>
      <c r="U240" s="334">
        <f t="shared" si="12"/>
        <v>-10</v>
      </c>
      <c r="V240" s="260">
        <f t="shared" si="12"/>
        <v>201</v>
      </c>
      <c r="W240" s="260">
        <f t="shared" si="12"/>
        <v>37</v>
      </c>
    </row>
    <row r="241" spans="1:35" s="251" customFormat="1" ht="19.5" customHeight="1">
      <c r="A241" s="289" t="s">
        <v>315</v>
      </c>
      <c r="B241" s="276">
        <v>10</v>
      </c>
      <c r="C241" s="257">
        <v>0</v>
      </c>
      <c r="D241" s="277">
        <f>+B241+C241</f>
        <v>10</v>
      </c>
      <c r="E241" s="414">
        <v>12</v>
      </c>
      <c r="F241" s="412">
        <v>0</v>
      </c>
      <c r="G241" s="412">
        <v>0</v>
      </c>
      <c r="H241" s="412">
        <v>0</v>
      </c>
      <c r="I241" s="412">
        <v>1</v>
      </c>
      <c r="J241" s="412">
        <v>0</v>
      </c>
      <c r="K241" s="412">
        <v>0</v>
      </c>
      <c r="L241" s="412">
        <v>0</v>
      </c>
      <c r="M241" s="412">
        <f>SUM(E241:L241)</f>
        <v>13</v>
      </c>
      <c r="N241" s="412">
        <v>0</v>
      </c>
      <c r="O241" s="419">
        <f>+M241+N241</f>
        <v>13</v>
      </c>
      <c r="P241" s="377">
        <v>5</v>
      </c>
      <c r="Q241" s="376">
        <v>0</v>
      </c>
      <c r="R241" s="380">
        <f>+P241+Q241</f>
        <v>5</v>
      </c>
      <c r="S241" s="383">
        <f aca="true" t="shared" si="13" ref="S241:T243">+B241-M241-P241</f>
        <v>-8</v>
      </c>
      <c r="T241" s="382">
        <f t="shared" si="13"/>
        <v>0</v>
      </c>
      <c r="U241" s="384">
        <f>+S241+T241</f>
        <v>-8</v>
      </c>
      <c r="V241" s="408">
        <v>65</v>
      </c>
      <c r="W241" s="284">
        <v>15</v>
      </c>
      <c r="X241" s="252"/>
      <c r="Y241" s="252"/>
      <c r="Z241" s="252"/>
      <c r="AA241" s="252"/>
      <c r="AB241" s="252"/>
      <c r="AC241" s="252"/>
      <c r="AD241" s="252"/>
      <c r="AE241" s="252"/>
      <c r="AF241" s="252"/>
      <c r="AG241" s="252"/>
      <c r="AH241" s="252"/>
      <c r="AI241" s="252"/>
    </row>
    <row r="242" spans="1:35" s="251" customFormat="1" ht="19.5" customHeight="1">
      <c r="A242" s="289" t="s">
        <v>265</v>
      </c>
      <c r="B242" s="276">
        <v>18</v>
      </c>
      <c r="C242" s="257">
        <v>0</v>
      </c>
      <c r="D242" s="277">
        <f>+B242+C242</f>
        <v>18</v>
      </c>
      <c r="E242" s="414">
        <v>15</v>
      </c>
      <c r="F242" s="412">
        <v>0</v>
      </c>
      <c r="G242" s="412">
        <v>0</v>
      </c>
      <c r="H242" s="412">
        <v>0</v>
      </c>
      <c r="I242" s="412">
        <v>0</v>
      </c>
      <c r="J242" s="412">
        <v>0</v>
      </c>
      <c r="K242" s="412">
        <v>0</v>
      </c>
      <c r="L242" s="412">
        <v>0</v>
      </c>
      <c r="M242" s="412">
        <f>SUM(E242:L242)</f>
        <v>15</v>
      </c>
      <c r="N242" s="412">
        <v>0</v>
      </c>
      <c r="O242" s="419">
        <f>+N242+M242</f>
        <v>15</v>
      </c>
      <c r="P242" s="377">
        <v>1</v>
      </c>
      <c r="Q242" s="376">
        <v>2</v>
      </c>
      <c r="R242" s="380">
        <f>+P242+Q242</f>
        <v>3</v>
      </c>
      <c r="S242" s="383">
        <f t="shared" si="13"/>
        <v>2</v>
      </c>
      <c r="T242" s="382">
        <f t="shared" si="13"/>
        <v>-2</v>
      </c>
      <c r="U242" s="384">
        <f>+S242+T242</f>
        <v>0</v>
      </c>
      <c r="V242" s="408">
        <v>97</v>
      </c>
      <c r="W242" s="284">
        <v>18</v>
      </c>
      <c r="X242" s="252"/>
      <c r="Y242" s="252"/>
      <c r="Z242" s="252"/>
      <c r="AA242" s="252"/>
      <c r="AB242" s="252"/>
      <c r="AC242" s="252"/>
      <c r="AD242" s="252"/>
      <c r="AE242" s="252"/>
      <c r="AF242" s="252"/>
      <c r="AG242" s="252"/>
      <c r="AH242" s="252"/>
      <c r="AI242" s="252"/>
    </row>
    <row r="243" spans="1:35" s="251" customFormat="1" ht="19.5" customHeight="1" thickBot="1">
      <c r="A243" s="290" t="s">
        <v>318</v>
      </c>
      <c r="B243" s="278">
        <v>1</v>
      </c>
      <c r="C243" s="279">
        <v>0</v>
      </c>
      <c r="D243" s="280">
        <f>+B243+C243</f>
        <v>1</v>
      </c>
      <c r="E243" s="416">
        <v>1</v>
      </c>
      <c r="F243" s="417">
        <v>0</v>
      </c>
      <c r="G243" s="417">
        <v>0</v>
      </c>
      <c r="H243" s="417">
        <v>0</v>
      </c>
      <c r="I243" s="417">
        <v>0</v>
      </c>
      <c r="J243" s="417">
        <v>0</v>
      </c>
      <c r="K243" s="417">
        <v>0</v>
      </c>
      <c r="L243" s="417">
        <v>0</v>
      </c>
      <c r="M243" s="417">
        <f>SUM(E243:L243)</f>
        <v>1</v>
      </c>
      <c r="N243" s="417">
        <v>0</v>
      </c>
      <c r="O243" s="420">
        <f>+N243+M243</f>
        <v>1</v>
      </c>
      <c r="P243" s="378">
        <v>0</v>
      </c>
      <c r="Q243" s="379">
        <v>2</v>
      </c>
      <c r="R243" s="381">
        <f>+P243+Q243</f>
        <v>2</v>
      </c>
      <c r="S243" s="385">
        <f t="shared" si="13"/>
        <v>0</v>
      </c>
      <c r="T243" s="386">
        <f t="shared" si="13"/>
        <v>-2</v>
      </c>
      <c r="U243" s="387">
        <f>+S243+T243</f>
        <v>-2</v>
      </c>
      <c r="V243" s="421">
        <v>39</v>
      </c>
      <c r="W243" s="287">
        <v>4</v>
      </c>
      <c r="X243" s="252"/>
      <c r="Y243" s="252"/>
      <c r="Z243" s="252"/>
      <c r="AA243" s="252"/>
      <c r="AB243" s="252"/>
      <c r="AC243" s="252"/>
      <c r="AD243" s="252"/>
      <c r="AE243" s="252"/>
      <c r="AF243" s="252"/>
      <c r="AG243" s="252"/>
      <c r="AH243" s="252"/>
      <c r="AI243" s="252"/>
    </row>
    <row r="244" spans="1:33" s="43" customFormat="1" ht="12.75" customHeight="1">
      <c r="A244" s="543" t="s">
        <v>325</v>
      </c>
      <c r="B244" s="543"/>
      <c r="C244" s="543"/>
      <c r="D244" s="543"/>
      <c r="E244" s="543"/>
      <c r="F244" s="543"/>
      <c r="G244" s="543"/>
      <c r="H244" s="543"/>
      <c r="I244" s="543"/>
      <c r="J244" s="543"/>
      <c r="K244" s="543"/>
      <c r="L244" s="543"/>
      <c r="M244" s="543"/>
      <c r="N244" s="543"/>
      <c r="O244" s="543"/>
      <c r="P244" s="543"/>
      <c r="Q244" s="543"/>
      <c r="R244" s="543"/>
      <c r="S244" s="543"/>
      <c r="T244" s="543"/>
      <c r="U244" s="543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</row>
    <row r="245" spans="1:35" s="62" customFormat="1" ht="10.5" customHeight="1">
      <c r="A245" s="337"/>
      <c r="B245" s="267"/>
      <c r="C245" s="267"/>
      <c r="D245" s="267"/>
      <c r="E245" s="267"/>
      <c r="F245" s="267"/>
      <c r="G245" s="267"/>
      <c r="H245" s="267"/>
      <c r="I245" s="267"/>
      <c r="J245" s="267"/>
      <c r="K245" s="267"/>
      <c r="L245" s="267"/>
      <c r="M245" s="267"/>
      <c r="N245" s="267"/>
      <c r="O245" s="267"/>
      <c r="P245" s="267"/>
      <c r="Q245" s="267"/>
      <c r="R245" s="267"/>
      <c r="S245" s="267"/>
      <c r="T245" s="267"/>
      <c r="U245" s="46"/>
      <c r="V245" s="267"/>
      <c r="W245" s="267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</row>
    <row r="246" spans="1:35" s="43" customFormat="1" ht="12.75" customHeight="1">
      <c r="A246" s="270"/>
      <c r="B246" s="270"/>
      <c r="C246" s="270"/>
      <c r="D246" s="270"/>
      <c r="E246" s="270"/>
      <c r="F246" s="270"/>
      <c r="G246" s="270"/>
      <c r="H246" s="270"/>
      <c r="I246" s="270"/>
      <c r="J246" s="270"/>
      <c r="K246" s="270"/>
      <c r="L246" s="270"/>
      <c r="M246" s="270"/>
      <c r="N246" s="270"/>
      <c r="O246" s="270"/>
      <c r="P246" s="270"/>
      <c r="Q246" s="270"/>
      <c r="R246" s="270"/>
      <c r="S246" s="270"/>
      <c r="T246" s="270"/>
      <c r="U246" s="270"/>
      <c r="V246" s="270"/>
      <c r="W246" s="270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</row>
    <row r="247" spans="1:35" s="43" customFormat="1" ht="12.75" customHeight="1">
      <c r="A247" s="270"/>
      <c r="B247" s="270"/>
      <c r="C247" s="270"/>
      <c r="D247" s="270"/>
      <c r="E247" s="270"/>
      <c r="F247" s="270"/>
      <c r="G247" s="270"/>
      <c r="H247" s="270"/>
      <c r="I247" s="270"/>
      <c r="J247" s="270"/>
      <c r="K247" s="270"/>
      <c r="L247" s="270"/>
      <c r="M247" s="270"/>
      <c r="N247" s="270"/>
      <c r="O247" s="270"/>
      <c r="P247" s="270"/>
      <c r="Q247" s="270"/>
      <c r="R247" s="270"/>
      <c r="S247" s="270"/>
      <c r="T247" s="270"/>
      <c r="U247" s="270"/>
      <c r="V247" s="270"/>
      <c r="W247" s="270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</row>
    <row r="248" spans="1:35" s="43" customFormat="1" ht="12.75" customHeight="1">
      <c r="A248" s="270"/>
      <c r="B248" s="270"/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</row>
    <row r="249" spans="1:35" s="43" customFormat="1" ht="12.75" customHeight="1">
      <c r="A249" s="270"/>
      <c r="B249" s="270"/>
      <c r="C249" s="270"/>
      <c r="D249" s="270"/>
      <c r="E249" s="270"/>
      <c r="F249" s="270"/>
      <c r="G249" s="270"/>
      <c r="H249" s="270"/>
      <c r="I249" s="270"/>
      <c r="J249" s="270"/>
      <c r="K249" s="270"/>
      <c r="L249" s="270"/>
      <c r="M249" s="270"/>
      <c r="N249" s="270"/>
      <c r="O249" s="270"/>
      <c r="P249" s="270"/>
      <c r="Q249" s="270"/>
      <c r="R249" s="270"/>
      <c r="S249" s="270"/>
      <c r="T249" s="270"/>
      <c r="U249" s="270"/>
      <c r="V249" s="270"/>
      <c r="W249" s="270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</row>
    <row r="250" spans="1:35" s="43" customFormat="1" ht="12.75" customHeight="1">
      <c r="A250" s="270"/>
      <c r="B250" s="270"/>
      <c r="C250" s="270"/>
      <c r="D250" s="270"/>
      <c r="E250" s="270"/>
      <c r="F250" s="270"/>
      <c r="G250" s="270"/>
      <c r="H250" s="270"/>
      <c r="I250" s="270"/>
      <c r="J250" s="270"/>
      <c r="K250" s="270"/>
      <c r="L250" s="270"/>
      <c r="M250" s="270"/>
      <c r="N250" s="270"/>
      <c r="O250" s="270"/>
      <c r="P250" s="270"/>
      <c r="Q250" s="270"/>
      <c r="R250" s="270"/>
      <c r="S250" s="270"/>
      <c r="T250" s="270"/>
      <c r="U250" s="270"/>
      <c r="V250" s="270"/>
      <c r="W250" s="270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</row>
    <row r="251" spans="1:35" s="43" customFormat="1" ht="12.75" customHeight="1">
      <c r="A251" s="270"/>
      <c r="B251" s="270"/>
      <c r="C251" s="270"/>
      <c r="D251" s="270"/>
      <c r="E251" s="270"/>
      <c r="F251" s="270"/>
      <c r="G251" s="270"/>
      <c r="H251" s="270"/>
      <c r="I251" s="270"/>
      <c r="J251" s="270"/>
      <c r="K251" s="270"/>
      <c r="L251" s="270"/>
      <c r="M251" s="270"/>
      <c r="N251" s="270"/>
      <c r="O251" s="270"/>
      <c r="P251" s="270"/>
      <c r="Q251" s="270"/>
      <c r="R251" s="270"/>
      <c r="S251" s="270"/>
      <c r="T251" s="270"/>
      <c r="U251" s="270"/>
      <c r="V251" s="270"/>
      <c r="W251" s="270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</row>
    <row r="252" spans="1:35" s="43" customFormat="1" ht="12.75" customHeight="1">
      <c r="A252" s="270"/>
      <c r="B252" s="270"/>
      <c r="C252" s="270"/>
      <c r="D252" s="270"/>
      <c r="E252" s="270"/>
      <c r="F252" s="270"/>
      <c r="G252" s="270"/>
      <c r="H252" s="270"/>
      <c r="I252" s="270"/>
      <c r="J252" s="270"/>
      <c r="K252" s="270"/>
      <c r="L252" s="270"/>
      <c r="M252" s="270"/>
      <c r="N252" s="270"/>
      <c r="O252" s="270"/>
      <c r="P252" s="270"/>
      <c r="Q252" s="270"/>
      <c r="R252" s="270"/>
      <c r="S252" s="270"/>
      <c r="T252" s="270"/>
      <c r="U252" s="270"/>
      <c r="V252" s="270"/>
      <c r="W252" s="270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</row>
    <row r="253" spans="1:35" s="43" customFormat="1" ht="12.75" customHeight="1">
      <c r="A253" s="270"/>
      <c r="B253" s="270"/>
      <c r="C253" s="270"/>
      <c r="D253" s="270"/>
      <c r="E253" s="270"/>
      <c r="F253" s="270"/>
      <c r="G253" s="270"/>
      <c r="H253" s="270"/>
      <c r="I253" s="270"/>
      <c r="J253" s="270"/>
      <c r="K253" s="270"/>
      <c r="L253" s="270"/>
      <c r="M253" s="270"/>
      <c r="N253" s="270"/>
      <c r="O253" s="270"/>
      <c r="P253" s="270"/>
      <c r="Q253" s="270"/>
      <c r="R253" s="270"/>
      <c r="S253" s="270"/>
      <c r="T253" s="270"/>
      <c r="U253" s="270"/>
      <c r="V253" s="270"/>
      <c r="W253" s="270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</row>
    <row r="254" spans="1:35" s="43" customFormat="1" ht="12.75" customHeight="1">
      <c r="A254" s="270"/>
      <c r="B254" s="270"/>
      <c r="C254" s="270"/>
      <c r="D254" s="270"/>
      <c r="E254" s="270"/>
      <c r="F254" s="270"/>
      <c r="G254" s="270"/>
      <c r="H254" s="270"/>
      <c r="I254" s="270"/>
      <c r="J254" s="270"/>
      <c r="K254" s="270"/>
      <c r="L254" s="270"/>
      <c r="M254" s="270"/>
      <c r="N254" s="270"/>
      <c r="O254" s="270"/>
      <c r="P254" s="270"/>
      <c r="Q254" s="270"/>
      <c r="R254" s="270"/>
      <c r="S254" s="270"/>
      <c r="T254" s="270"/>
      <c r="U254" s="270"/>
      <c r="V254" s="270"/>
      <c r="W254" s="270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</row>
    <row r="255" spans="1:35" s="43" customFormat="1" ht="12.75" customHeight="1">
      <c r="A255" s="270"/>
      <c r="B255" s="270"/>
      <c r="C255" s="270"/>
      <c r="D255" s="270"/>
      <c r="E255" s="270"/>
      <c r="F255" s="270"/>
      <c r="G255" s="270"/>
      <c r="H255" s="270"/>
      <c r="I255" s="270"/>
      <c r="J255" s="270"/>
      <c r="K255" s="270"/>
      <c r="L255" s="270"/>
      <c r="M255" s="270"/>
      <c r="N255" s="270"/>
      <c r="O255" s="270"/>
      <c r="P255" s="270"/>
      <c r="Q255" s="270"/>
      <c r="R255" s="270"/>
      <c r="S255" s="270"/>
      <c r="T255" s="270"/>
      <c r="U255" s="270"/>
      <c r="V255" s="270"/>
      <c r="W255" s="270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</row>
    <row r="256" spans="1:35" s="43" customFormat="1" ht="12.75" customHeight="1">
      <c r="A256" s="270"/>
      <c r="B256" s="270"/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</row>
    <row r="257" spans="1:35" s="43" customFormat="1" ht="12.75" customHeight="1">
      <c r="A257" s="270"/>
      <c r="B257" s="270"/>
      <c r="C257" s="270"/>
      <c r="D257" s="270"/>
      <c r="E257" s="270"/>
      <c r="F257" s="270"/>
      <c r="G257" s="270"/>
      <c r="H257" s="270"/>
      <c r="I257" s="270"/>
      <c r="J257" s="270"/>
      <c r="K257" s="270"/>
      <c r="L257" s="270"/>
      <c r="M257" s="270"/>
      <c r="N257" s="270"/>
      <c r="O257" s="270"/>
      <c r="P257" s="270"/>
      <c r="Q257" s="270"/>
      <c r="R257" s="270"/>
      <c r="S257" s="270"/>
      <c r="T257" s="270"/>
      <c r="U257" s="270"/>
      <c r="V257" s="270"/>
      <c r="W257" s="270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</row>
    <row r="258" spans="1:35" s="43" customFormat="1" ht="12.75" customHeight="1">
      <c r="A258" s="270"/>
      <c r="B258" s="270"/>
      <c r="C258" s="270"/>
      <c r="D258" s="270"/>
      <c r="E258" s="270"/>
      <c r="F258" s="270"/>
      <c r="G258" s="270"/>
      <c r="H258" s="270"/>
      <c r="I258" s="270"/>
      <c r="J258" s="270"/>
      <c r="K258" s="270"/>
      <c r="L258" s="270"/>
      <c r="M258" s="270"/>
      <c r="N258" s="270"/>
      <c r="O258" s="270"/>
      <c r="P258" s="270"/>
      <c r="Q258" s="270"/>
      <c r="R258" s="270"/>
      <c r="S258" s="270"/>
      <c r="T258" s="270"/>
      <c r="U258" s="270"/>
      <c r="V258" s="270"/>
      <c r="W258" s="270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</row>
    <row r="259" spans="1:35" s="43" customFormat="1" ht="12.75" customHeight="1">
      <c r="A259" s="270"/>
      <c r="B259" s="270"/>
      <c r="C259" s="270"/>
      <c r="D259" s="270"/>
      <c r="E259" s="270"/>
      <c r="F259" s="270"/>
      <c r="G259" s="270"/>
      <c r="H259" s="270"/>
      <c r="I259" s="270"/>
      <c r="J259" s="270"/>
      <c r="K259" s="270"/>
      <c r="L259" s="270"/>
      <c r="M259" s="270"/>
      <c r="N259" s="270"/>
      <c r="O259" s="270"/>
      <c r="P259" s="270"/>
      <c r="Q259" s="270"/>
      <c r="R259" s="270"/>
      <c r="S259" s="270"/>
      <c r="T259" s="270"/>
      <c r="U259" s="270"/>
      <c r="V259" s="270"/>
      <c r="W259" s="270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</row>
    <row r="260" spans="1:35" s="43" customFormat="1" ht="12.75" customHeight="1">
      <c r="A260" s="270"/>
      <c r="B260" s="270"/>
      <c r="C260" s="270"/>
      <c r="D260" s="270"/>
      <c r="E260" s="270"/>
      <c r="F260" s="270"/>
      <c r="G260" s="270"/>
      <c r="H260" s="270"/>
      <c r="I260" s="270"/>
      <c r="J260" s="270"/>
      <c r="K260" s="270"/>
      <c r="L260" s="270"/>
      <c r="M260" s="270"/>
      <c r="N260" s="270"/>
      <c r="O260" s="270"/>
      <c r="P260" s="270"/>
      <c r="Q260" s="270"/>
      <c r="R260" s="270"/>
      <c r="S260" s="270"/>
      <c r="T260" s="270"/>
      <c r="U260" s="270"/>
      <c r="V260" s="270"/>
      <c r="W260" s="270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</row>
    <row r="261" spans="1:35" s="43" customFormat="1" ht="12.75" customHeight="1">
      <c r="A261" s="270"/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</row>
    <row r="262" spans="1:35" s="43" customFormat="1" ht="12.75" customHeight="1">
      <c r="A262" s="482"/>
      <c r="B262" s="482"/>
      <c r="C262" s="482"/>
      <c r="D262" s="482"/>
      <c r="E262" s="482"/>
      <c r="F262" s="482"/>
      <c r="G262" s="482"/>
      <c r="H262" s="482"/>
      <c r="I262" s="482"/>
      <c r="J262" s="482"/>
      <c r="K262" s="482"/>
      <c r="L262" s="482"/>
      <c r="M262" s="482"/>
      <c r="N262" s="482"/>
      <c r="O262" s="482"/>
      <c r="P262" s="482"/>
      <c r="Q262" s="482"/>
      <c r="R262" s="482"/>
      <c r="S262" s="482"/>
      <c r="T262" s="482"/>
      <c r="U262" s="482"/>
      <c r="V262" s="482"/>
      <c r="W262" s="482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</row>
    <row r="263" spans="1:35" s="43" customFormat="1" ht="12.75" customHeight="1">
      <c r="A263" s="482"/>
      <c r="B263" s="482"/>
      <c r="C263" s="482"/>
      <c r="D263" s="482"/>
      <c r="E263" s="482"/>
      <c r="F263" s="482"/>
      <c r="G263" s="482"/>
      <c r="H263" s="482"/>
      <c r="I263" s="482"/>
      <c r="J263" s="482"/>
      <c r="K263" s="482"/>
      <c r="L263" s="482"/>
      <c r="M263" s="482"/>
      <c r="N263" s="482"/>
      <c r="O263" s="482"/>
      <c r="P263" s="482"/>
      <c r="Q263" s="482"/>
      <c r="R263" s="482"/>
      <c r="S263" s="482"/>
      <c r="T263" s="482"/>
      <c r="U263" s="482"/>
      <c r="V263" s="482"/>
      <c r="W263" s="482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</row>
    <row r="264" spans="1:35" s="43" customFormat="1" ht="12.75" customHeight="1">
      <c r="A264" s="482"/>
      <c r="B264" s="482"/>
      <c r="C264" s="482"/>
      <c r="D264" s="482"/>
      <c r="E264" s="482"/>
      <c r="F264" s="482"/>
      <c r="G264" s="482"/>
      <c r="H264" s="482"/>
      <c r="I264" s="482"/>
      <c r="J264" s="482"/>
      <c r="K264" s="482"/>
      <c r="L264" s="482"/>
      <c r="M264" s="482"/>
      <c r="N264" s="482"/>
      <c r="O264" s="482"/>
      <c r="P264" s="482"/>
      <c r="Q264" s="482"/>
      <c r="R264" s="482"/>
      <c r="S264" s="482"/>
      <c r="T264" s="482"/>
      <c r="U264" s="482"/>
      <c r="V264" s="482"/>
      <c r="W264" s="482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</row>
    <row r="265" spans="1:23" s="254" customFormat="1" ht="5.25" customHeight="1">
      <c r="A265" s="256"/>
      <c r="B265" s="256"/>
      <c r="C265" s="256"/>
      <c r="D265" s="256"/>
      <c r="E265" s="256"/>
      <c r="F265" s="256"/>
      <c r="G265" s="256"/>
      <c r="H265" s="256"/>
      <c r="I265" s="256"/>
      <c r="J265" s="256"/>
      <c r="K265" s="256"/>
      <c r="L265" s="256"/>
      <c r="M265" s="256"/>
      <c r="N265" s="256"/>
      <c r="O265" s="256"/>
      <c r="P265" s="256"/>
      <c r="Q265" s="256"/>
      <c r="R265" s="256"/>
      <c r="V265" s="256"/>
      <c r="W265" s="256"/>
    </row>
    <row r="266" spans="1:23" s="254" customFormat="1" ht="5.25" customHeight="1">
      <c r="A266" s="256"/>
      <c r="B266" s="256"/>
      <c r="C266" s="256"/>
      <c r="D266" s="256"/>
      <c r="E266" s="256"/>
      <c r="F266" s="256"/>
      <c r="G266" s="256"/>
      <c r="H266" s="256"/>
      <c r="I266" s="256"/>
      <c r="J266" s="256"/>
      <c r="K266" s="256"/>
      <c r="L266" s="256"/>
      <c r="M266" s="256"/>
      <c r="N266" s="256"/>
      <c r="O266" s="256"/>
      <c r="P266" s="256"/>
      <c r="Q266" s="256"/>
      <c r="R266" s="256"/>
      <c r="V266" s="256"/>
      <c r="W266" s="256"/>
    </row>
    <row r="267" spans="1:23" s="254" customFormat="1" ht="5.25" customHeight="1">
      <c r="A267" s="256"/>
      <c r="B267" s="256"/>
      <c r="C267" s="256"/>
      <c r="D267" s="256"/>
      <c r="E267" s="256"/>
      <c r="F267" s="256"/>
      <c r="G267" s="256"/>
      <c r="H267" s="256"/>
      <c r="I267" s="256"/>
      <c r="J267" s="256"/>
      <c r="K267" s="256"/>
      <c r="L267" s="256"/>
      <c r="M267" s="256"/>
      <c r="N267" s="256"/>
      <c r="O267" s="256"/>
      <c r="P267" s="256"/>
      <c r="Q267" s="256"/>
      <c r="R267" s="256"/>
      <c r="V267" s="256"/>
      <c r="W267" s="256"/>
    </row>
    <row r="268" spans="1:23" s="255" customFormat="1" ht="23.25" customHeight="1">
      <c r="A268" s="534" t="s">
        <v>323</v>
      </c>
      <c r="B268" s="535"/>
      <c r="C268" s="535"/>
      <c r="D268" s="535"/>
      <c r="E268" s="535"/>
      <c r="F268" s="535"/>
      <c r="G268" s="535"/>
      <c r="H268" s="535"/>
      <c r="I268" s="535"/>
      <c r="J268" s="535"/>
      <c r="K268" s="535"/>
      <c r="L268" s="535"/>
      <c r="M268" s="535"/>
      <c r="N268" s="535"/>
      <c r="O268" s="535"/>
      <c r="P268" s="535"/>
      <c r="Q268" s="535"/>
      <c r="R268" s="535"/>
      <c r="S268" s="535"/>
      <c r="T268" s="535"/>
      <c r="U268" s="535"/>
      <c r="V268" s="535"/>
      <c r="W268" s="536"/>
    </row>
    <row r="269" spans="1:23" ht="4.5" customHeight="1" thickBo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43"/>
      <c r="V269" s="52"/>
      <c r="W269" s="52"/>
    </row>
    <row r="270" spans="1:23" ht="33.75" customHeight="1">
      <c r="A270" s="560" t="s">
        <v>164</v>
      </c>
      <c r="B270" s="571" t="s">
        <v>49</v>
      </c>
      <c r="C270" s="572"/>
      <c r="D270" s="574" t="s">
        <v>175</v>
      </c>
      <c r="E270" s="622" t="s">
        <v>185</v>
      </c>
      <c r="F270" s="609" t="s">
        <v>177</v>
      </c>
      <c r="G270" s="609" t="s">
        <v>178</v>
      </c>
      <c r="H270" s="609" t="s">
        <v>179</v>
      </c>
      <c r="I270" s="609" t="s">
        <v>198</v>
      </c>
      <c r="J270" s="609" t="s">
        <v>162</v>
      </c>
      <c r="K270" s="609"/>
      <c r="L270" s="609"/>
      <c r="M270" s="609" t="s">
        <v>184</v>
      </c>
      <c r="N270" s="609"/>
      <c r="O270" s="625" t="s">
        <v>155</v>
      </c>
      <c r="P270" s="563" t="s">
        <v>176</v>
      </c>
      <c r="Q270" s="538"/>
      <c r="R270" s="588" t="s">
        <v>183</v>
      </c>
      <c r="S270" s="567" t="s">
        <v>165</v>
      </c>
      <c r="T270" s="568"/>
      <c r="U270" s="541" t="s">
        <v>324</v>
      </c>
      <c r="V270" s="563" t="s">
        <v>243</v>
      </c>
      <c r="W270" s="588"/>
    </row>
    <row r="271" spans="1:23" ht="24" customHeight="1">
      <c r="A271" s="561"/>
      <c r="B271" s="321" t="s">
        <v>173</v>
      </c>
      <c r="C271" s="322" t="s">
        <v>154</v>
      </c>
      <c r="D271" s="575"/>
      <c r="E271" s="623"/>
      <c r="F271" s="621"/>
      <c r="G271" s="621"/>
      <c r="H271" s="621"/>
      <c r="I271" s="621"/>
      <c r="J271" s="426" t="s">
        <v>180</v>
      </c>
      <c r="K271" s="426" t="s">
        <v>181</v>
      </c>
      <c r="L271" s="426" t="s">
        <v>182</v>
      </c>
      <c r="M271" s="426" t="s">
        <v>173</v>
      </c>
      <c r="N271" s="426" t="s">
        <v>154</v>
      </c>
      <c r="O271" s="626"/>
      <c r="P271" s="319" t="s">
        <v>173</v>
      </c>
      <c r="Q271" s="320" t="s">
        <v>154</v>
      </c>
      <c r="R271" s="589"/>
      <c r="S271" s="317" t="s">
        <v>174</v>
      </c>
      <c r="T271" s="318" t="s">
        <v>154</v>
      </c>
      <c r="U271" s="542"/>
      <c r="V271" s="319" t="s">
        <v>244</v>
      </c>
      <c r="W271" s="425" t="s">
        <v>245</v>
      </c>
    </row>
    <row r="272" spans="1:23" ht="12.75" customHeight="1">
      <c r="A272" s="561"/>
      <c r="B272" s="359" t="s">
        <v>82</v>
      </c>
      <c r="C272" s="357" t="s">
        <v>166</v>
      </c>
      <c r="D272" s="360" t="s">
        <v>167</v>
      </c>
      <c r="E272" s="359" t="s">
        <v>87</v>
      </c>
      <c r="F272" s="357" t="s">
        <v>79</v>
      </c>
      <c r="G272" s="357" t="s">
        <v>80</v>
      </c>
      <c r="H272" s="357" t="s">
        <v>153</v>
      </c>
      <c r="I272" s="357" t="s">
        <v>161</v>
      </c>
      <c r="J272" s="357" t="s">
        <v>163</v>
      </c>
      <c r="K272" s="357" t="s">
        <v>83</v>
      </c>
      <c r="L272" s="357" t="s">
        <v>187</v>
      </c>
      <c r="M272" s="357" t="s">
        <v>188</v>
      </c>
      <c r="N272" s="357" t="s">
        <v>81</v>
      </c>
      <c r="O272" s="360" t="s">
        <v>189</v>
      </c>
      <c r="P272" s="359" t="s">
        <v>85</v>
      </c>
      <c r="Q272" s="357" t="s">
        <v>190</v>
      </c>
      <c r="R272" s="360" t="s">
        <v>191</v>
      </c>
      <c r="S272" s="359" t="s">
        <v>192</v>
      </c>
      <c r="T272" s="357" t="s">
        <v>193</v>
      </c>
      <c r="U272" s="360" t="s">
        <v>194</v>
      </c>
      <c r="V272" s="359" t="s">
        <v>85</v>
      </c>
      <c r="W272" s="360" t="s">
        <v>190</v>
      </c>
    </row>
    <row r="273" spans="1:23" ht="24" customHeight="1">
      <c r="A273" s="288" t="s">
        <v>239</v>
      </c>
      <c r="B273" s="339">
        <f>SUM(B274:B287)</f>
        <v>3339</v>
      </c>
      <c r="C273" s="339">
        <f>SUM(C274:C287)</f>
        <v>203</v>
      </c>
      <c r="D273" s="326">
        <f aca="true" t="shared" si="14" ref="D273:D287">+B273+C273</f>
        <v>3542</v>
      </c>
      <c r="E273" s="413">
        <f aca="true" t="shared" si="15" ref="E273:W273">SUM(E274:E287)</f>
        <v>954</v>
      </c>
      <c r="F273" s="411">
        <f t="shared" si="15"/>
        <v>110</v>
      </c>
      <c r="G273" s="411">
        <f t="shared" si="15"/>
        <v>7</v>
      </c>
      <c r="H273" s="411">
        <f t="shared" si="15"/>
        <v>0</v>
      </c>
      <c r="I273" s="411">
        <f t="shared" si="15"/>
        <v>45</v>
      </c>
      <c r="J273" s="411">
        <f t="shared" si="15"/>
        <v>4</v>
      </c>
      <c r="K273" s="411">
        <f t="shared" si="15"/>
        <v>0</v>
      </c>
      <c r="L273" s="411">
        <f t="shared" si="15"/>
        <v>3</v>
      </c>
      <c r="M273" s="411">
        <f t="shared" si="15"/>
        <v>1123</v>
      </c>
      <c r="N273" s="411">
        <f t="shared" si="15"/>
        <v>21</v>
      </c>
      <c r="O273" s="328">
        <f t="shared" si="15"/>
        <v>1144</v>
      </c>
      <c r="P273" s="281">
        <f t="shared" si="15"/>
        <v>141</v>
      </c>
      <c r="Q273" s="375">
        <f t="shared" si="15"/>
        <v>63</v>
      </c>
      <c r="R273" s="331">
        <f t="shared" si="15"/>
        <v>204</v>
      </c>
      <c r="S273" s="345">
        <f t="shared" si="15"/>
        <v>2075</v>
      </c>
      <c r="T273" s="346">
        <f t="shared" si="15"/>
        <v>119</v>
      </c>
      <c r="U273" s="334">
        <f t="shared" si="15"/>
        <v>2194</v>
      </c>
      <c r="V273" s="281">
        <f t="shared" si="15"/>
        <v>2060</v>
      </c>
      <c r="W273" s="331">
        <f t="shared" si="15"/>
        <v>808</v>
      </c>
    </row>
    <row r="274" spans="1:35" s="251" customFormat="1" ht="21" customHeight="1">
      <c r="A274" s="430" t="s">
        <v>247</v>
      </c>
      <c r="B274" s="361">
        <v>691</v>
      </c>
      <c r="C274" s="358">
        <v>3</v>
      </c>
      <c r="D274" s="326">
        <f t="shared" si="14"/>
        <v>694</v>
      </c>
      <c r="E274" s="414">
        <v>138</v>
      </c>
      <c r="F274" s="412">
        <v>2</v>
      </c>
      <c r="G274" s="412">
        <v>0</v>
      </c>
      <c r="H274" s="412">
        <v>0</v>
      </c>
      <c r="I274" s="412">
        <v>0</v>
      </c>
      <c r="J274" s="412">
        <v>0</v>
      </c>
      <c r="K274" s="412">
        <v>0</v>
      </c>
      <c r="L274" s="412">
        <v>0</v>
      </c>
      <c r="M274" s="412">
        <f>SUM(E274:L274)</f>
        <v>140</v>
      </c>
      <c r="N274" s="412">
        <v>0</v>
      </c>
      <c r="O274" s="415">
        <f>SUM(M274:N274)</f>
        <v>140</v>
      </c>
      <c r="P274" s="377">
        <v>14</v>
      </c>
      <c r="Q274" s="376">
        <v>1</v>
      </c>
      <c r="R274" s="404">
        <f>SUM(P274:Q274)</f>
        <v>15</v>
      </c>
      <c r="S274" s="383">
        <f aca="true" t="shared" si="16" ref="S274:S287">+B274-M274-P274</f>
        <v>537</v>
      </c>
      <c r="T274" s="382">
        <f aca="true" t="shared" si="17" ref="T274:T287">+C274-N274-Q274</f>
        <v>2</v>
      </c>
      <c r="U274" s="384">
        <f>+S274+T274</f>
        <v>539</v>
      </c>
      <c r="V274" s="377">
        <v>400</v>
      </c>
      <c r="W274" s="404">
        <v>135</v>
      </c>
      <c r="X274" s="252"/>
      <c r="Y274" s="252"/>
      <c r="Z274" s="252"/>
      <c r="AA274" s="252"/>
      <c r="AB274" s="252"/>
      <c r="AC274" s="252"/>
      <c r="AD274" s="252"/>
      <c r="AE274" s="252"/>
      <c r="AF274" s="252"/>
      <c r="AG274" s="252"/>
      <c r="AH274" s="252"/>
      <c r="AI274" s="252"/>
    </row>
    <row r="275" spans="1:35" s="251" customFormat="1" ht="21" customHeight="1">
      <c r="A275" s="430" t="s">
        <v>316</v>
      </c>
      <c r="B275" s="361">
        <v>61</v>
      </c>
      <c r="C275" s="358">
        <v>1</v>
      </c>
      <c r="D275" s="326">
        <f t="shared" si="14"/>
        <v>62</v>
      </c>
      <c r="E275" s="414">
        <v>29</v>
      </c>
      <c r="F275" s="412">
        <v>7</v>
      </c>
      <c r="G275" s="412">
        <v>1</v>
      </c>
      <c r="H275" s="412">
        <v>0</v>
      </c>
      <c r="I275" s="412">
        <v>5</v>
      </c>
      <c r="J275" s="412">
        <v>0</v>
      </c>
      <c r="K275" s="412">
        <v>0</v>
      </c>
      <c r="L275" s="412">
        <v>1</v>
      </c>
      <c r="M275" s="412">
        <f aca="true" t="shared" si="18" ref="M275:M287">SUM(E275:L275)</f>
        <v>43</v>
      </c>
      <c r="N275" s="412">
        <v>9</v>
      </c>
      <c r="O275" s="415">
        <f aca="true" t="shared" si="19" ref="O275:O287">SUM(M275:N275)</f>
        <v>52</v>
      </c>
      <c r="P275" s="377">
        <v>5</v>
      </c>
      <c r="Q275" s="376">
        <v>0</v>
      </c>
      <c r="R275" s="404">
        <f aca="true" t="shared" si="20" ref="R275:R287">SUM(P275:Q275)</f>
        <v>5</v>
      </c>
      <c r="S275" s="383">
        <f t="shared" si="16"/>
        <v>13</v>
      </c>
      <c r="T275" s="382">
        <f t="shared" si="17"/>
        <v>-8</v>
      </c>
      <c r="U275" s="384">
        <f>+S275+T275</f>
        <v>5</v>
      </c>
      <c r="V275" s="377">
        <v>150</v>
      </c>
      <c r="W275" s="404">
        <v>43</v>
      </c>
      <c r="X275" s="252"/>
      <c r="Y275" s="252"/>
      <c r="Z275" s="252"/>
      <c r="AA275" s="252"/>
      <c r="AB275" s="252"/>
      <c r="AC275" s="252"/>
      <c r="AD275" s="252"/>
      <c r="AE275" s="252"/>
      <c r="AF275" s="252"/>
      <c r="AG275" s="252"/>
      <c r="AH275" s="252"/>
      <c r="AI275" s="252"/>
    </row>
    <row r="276" spans="1:35" s="251" customFormat="1" ht="21" customHeight="1">
      <c r="A276" s="430" t="s">
        <v>285</v>
      </c>
      <c r="B276" s="361">
        <v>582</v>
      </c>
      <c r="C276" s="358">
        <v>4</v>
      </c>
      <c r="D276" s="326">
        <f t="shared" si="14"/>
        <v>586</v>
      </c>
      <c r="E276" s="414">
        <v>201</v>
      </c>
      <c r="F276" s="412">
        <v>2</v>
      </c>
      <c r="G276" s="412">
        <v>0</v>
      </c>
      <c r="H276" s="412">
        <v>0</v>
      </c>
      <c r="I276" s="412">
        <v>0</v>
      </c>
      <c r="J276" s="412">
        <v>0</v>
      </c>
      <c r="K276" s="412">
        <v>0</v>
      </c>
      <c r="L276" s="412">
        <v>0</v>
      </c>
      <c r="M276" s="412">
        <f t="shared" si="18"/>
        <v>203</v>
      </c>
      <c r="N276" s="412">
        <v>0</v>
      </c>
      <c r="O276" s="415">
        <f t="shared" si="19"/>
        <v>203</v>
      </c>
      <c r="P276" s="377">
        <v>6</v>
      </c>
      <c r="Q276" s="376">
        <v>1</v>
      </c>
      <c r="R276" s="404">
        <f t="shared" si="20"/>
        <v>7</v>
      </c>
      <c r="S276" s="383">
        <f t="shared" si="16"/>
        <v>373</v>
      </c>
      <c r="T276" s="382">
        <f t="shared" si="17"/>
        <v>3</v>
      </c>
      <c r="U276" s="384">
        <f aca="true" t="shared" si="21" ref="U276:U286">+S276+T276</f>
        <v>376</v>
      </c>
      <c r="V276" s="377">
        <v>301</v>
      </c>
      <c r="W276" s="404">
        <v>203</v>
      </c>
      <c r="X276" s="252"/>
      <c r="Y276" s="252"/>
      <c r="Z276" s="252"/>
      <c r="AA276" s="252"/>
      <c r="AB276" s="252"/>
      <c r="AC276" s="252"/>
      <c r="AD276" s="252"/>
      <c r="AE276" s="252"/>
      <c r="AF276" s="252"/>
      <c r="AG276" s="252"/>
      <c r="AH276" s="252"/>
      <c r="AI276" s="252"/>
    </row>
    <row r="277" spans="1:35" s="251" customFormat="1" ht="21" customHeight="1">
      <c r="A277" s="430" t="s">
        <v>317</v>
      </c>
      <c r="B277" s="361">
        <v>64</v>
      </c>
      <c r="C277" s="358">
        <v>16</v>
      </c>
      <c r="D277" s="326">
        <f t="shared" si="14"/>
        <v>80</v>
      </c>
      <c r="E277" s="414">
        <v>24</v>
      </c>
      <c r="F277" s="412">
        <v>5</v>
      </c>
      <c r="G277" s="412">
        <v>4</v>
      </c>
      <c r="H277" s="412">
        <v>0</v>
      </c>
      <c r="I277" s="412">
        <v>1</v>
      </c>
      <c r="J277" s="412">
        <v>3</v>
      </c>
      <c r="K277" s="412">
        <v>0</v>
      </c>
      <c r="L277" s="412">
        <v>1</v>
      </c>
      <c r="M277" s="412">
        <f t="shared" si="18"/>
        <v>38</v>
      </c>
      <c r="N277" s="412">
        <v>11</v>
      </c>
      <c r="O277" s="415">
        <f t="shared" si="19"/>
        <v>49</v>
      </c>
      <c r="P277" s="377">
        <v>4</v>
      </c>
      <c r="Q277" s="376">
        <v>3</v>
      </c>
      <c r="R277" s="404">
        <f t="shared" si="20"/>
        <v>7</v>
      </c>
      <c r="S277" s="383">
        <f t="shared" si="16"/>
        <v>22</v>
      </c>
      <c r="T277" s="382">
        <f t="shared" si="17"/>
        <v>2</v>
      </c>
      <c r="U277" s="384">
        <f t="shared" si="21"/>
        <v>24</v>
      </c>
      <c r="V277" s="377">
        <v>113</v>
      </c>
      <c r="W277" s="404">
        <v>76</v>
      </c>
      <c r="X277" s="252"/>
      <c r="Y277" s="252"/>
      <c r="Z277" s="252"/>
      <c r="AA277" s="252"/>
      <c r="AB277" s="252"/>
      <c r="AC277" s="252"/>
      <c r="AD277" s="252"/>
      <c r="AE277" s="252"/>
      <c r="AF277" s="252"/>
      <c r="AG277" s="252"/>
      <c r="AH277" s="252"/>
      <c r="AI277" s="252"/>
    </row>
    <row r="278" spans="1:35" s="251" customFormat="1" ht="21" customHeight="1">
      <c r="A278" s="430" t="s">
        <v>258</v>
      </c>
      <c r="B278" s="361">
        <v>135</v>
      </c>
      <c r="C278" s="358">
        <v>4</v>
      </c>
      <c r="D278" s="326">
        <f t="shared" si="14"/>
        <v>139</v>
      </c>
      <c r="E278" s="414">
        <v>36</v>
      </c>
      <c r="F278" s="412">
        <v>0</v>
      </c>
      <c r="G278" s="412">
        <v>2</v>
      </c>
      <c r="H278" s="412">
        <v>0</v>
      </c>
      <c r="I278" s="412">
        <v>8</v>
      </c>
      <c r="J278" s="412">
        <v>0</v>
      </c>
      <c r="K278" s="412">
        <v>0</v>
      </c>
      <c r="L278" s="412">
        <v>1</v>
      </c>
      <c r="M278" s="412">
        <f t="shared" si="18"/>
        <v>47</v>
      </c>
      <c r="N278" s="412">
        <v>0</v>
      </c>
      <c r="O278" s="415">
        <f t="shared" si="19"/>
        <v>47</v>
      </c>
      <c r="P278" s="377">
        <v>7</v>
      </c>
      <c r="Q278" s="376">
        <v>3</v>
      </c>
      <c r="R278" s="404">
        <f t="shared" si="20"/>
        <v>10</v>
      </c>
      <c r="S278" s="383">
        <f t="shared" si="16"/>
        <v>81</v>
      </c>
      <c r="T278" s="382">
        <f t="shared" si="17"/>
        <v>1</v>
      </c>
      <c r="U278" s="384">
        <f>+S278+T278</f>
        <v>82</v>
      </c>
      <c r="V278" s="377">
        <v>111</v>
      </c>
      <c r="W278" s="404">
        <v>42</v>
      </c>
      <c r="X278" s="252"/>
      <c r="Y278" s="252"/>
      <c r="Z278" s="252"/>
      <c r="AA278" s="252"/>
      <c r="AB278" s="252"/>
      <c r="AC278" s="252"/>
      <c r="AD278" s="252"/>
      <c r="AE278" s="252"/>
      <c r="AF278" s="252"/>
      <c r="AG278" s="252"/>
      <c r="AH278" s="252"/>
      <c r="AI278" s="252"/>
    </row>
    <row r="279" spans="1:35" s="251" customFormat="1" ht="21" customHeight="1">
      <c r="A279" s="430" t="s">
        <v>231</v>
      </c>
      <c r="B279" s="361">
        <v>174</v>
      </c>
      <c r="C279" s="358">
        <v>5</v>
      </c>
      <c r="D279" s="326">
        <f t="shared" si="14"/>
        <v>179</v>
      </c>
      <c r="E279" s="414">
        <v>42</v>
      </c>
      <c r="F279" s="412">
        <v>12</v>
      </c>
      <c r="G279" s="412">
        <v>0</v>
      </c>
      <c r="H279" s="412">
        <v>0</v>
      </c>
      <c r="I279" s="412">
        <v>8</v>
      </c>
      <c r="J279" s="412">
        <v>0</v>
      </c>
      <c r="K279" s="412">
        <v>0</v>
      </c>
      <c r="L279" s="412">
        <v>0</v>
      </c>
      <c r="M279" s="412">
        <f t="shared" si="18"/>
        <v>62</v>
      </c>
      <c r="N279" s="412">
        <v>1</v>
      </c>
      <c r="O279" s="415">
        <f t="shared" si="19"/>
        <v>63</v>
      </c>
      <c r="P279" s="377">
        <v>44</v>
      </c>
      <c r="Q279" s="376">
        <v>3</v>
      </c>
      <c r="R279" s="404">
        <f t="shared" si="20"/>
        <v>47</v>
      </c>
      <c r="S279" s="383">
        <f t="shared" si="16"/>
        <v>68</v>
      </c>
      <c r="T279" s="382">
        <f t="shared" si="17"/>
        <v>1</v>
      </c>
      <c r="U279" s="384">
        <f>+S279+T279</f>
        <v>69</v>
      </c>
      <c r="V279" s="377">
        <v>91</v>
      </c>
      <c r="W279" s="404">
        <v>18</v>
      </c>
      <c r="X279" s="252"/>
      <c r="Y279" s="252"/>
      <c r="Z279" s="252"/>
      <c r="AA279" s="252"/>
      <c r="AB279" s="252"/>
      <c r="AC279" s="252"/>
      <c r="AD279" s="252"/>
      <c r="AE279" s="252"/>
      <c r="AF279" s="252"/>
      <c r="AG279" s="252"/>
      <c r="AH279" s="252"/>
      <c r="AI279" s="252"/>
    </row>
    <row r="280" spans="1:35" s="251" customFormat="1" ht="21" customHeight="1">
      <c r="A280" s="430" t="s">
        <v>286</v>
      </c>
      <c r="B280" s="361">
        <v>440</v>
      </c>
      <c r="C280" s="358">
        <v>86</v>
      </c>
      <c r="D280" s="326">
        <f t="shared" si="14"/>
        <v>526</v>
      </c>
      <c r="E280" s="414">
        <v>123</v>
      </c>
      <c r="F280" s="412">
        <v>9</v>
      </c>
      <c r="G280" s="412">
        <v>0</v>
      </c>
      <c r="H280" s="412">
        <v>0</v>
      </c>
      <c r="I280" s="412">
        <v>3</v>
      </c>
      <c r="J280" s="412">
        <v>0</v>
      </c>
      <c r="K280" s="412">
        <v>0</v>
      </c>
      <c r="L280" s="412">
        <v>0</v>
      </c>
      <c r="M280" s="412">
        <f t="shared" si="18"/>
        <v>135</v>
      </c>
      <c r="N280" s="412">
        <v>0</v>
      </c>
      <c r="O280" s="415">
        <f t="shared" si="19"/>
        <v>135</v>
      </c>
      <c r="P280" s="377">
        <v>16</v>
      </c>
      <c r="Q280" s="376">
        <v>10</v>
      </c>
      <c r="R280" s="404">
        <f t="shared" si="20"/>
        <v>26</v>
      </c>
      <c r="S280" s="383">
        <f t="shared" si="16"/>
        <v>289</v>
      </c>
      <c r="T280" s="382">
        <f t="shared" si="17"/>
        <v>76</v>
      </c>
      <c r="U280" s="384">
        <f t="shared" si="21"/>
        <v>365</v>
      </c>
      <c r="V280" s="377">
        <v>236</v>
      </c>
      <c r="W280" s="404">
        <v>73</v>
      </c>
      <c r="X280" s="252"/>
      <c r="Y280" s="252"/>
      <c r="Z280" s="252"/>
      <c r="AA280" s="252"/>
      <c r="AB280" s="252"/>
      <c r="AC280" s="252"/>
      <c r="AD280" s="252"/>
      <c r="AE280" s="252"/>
      <c r="AF280" s="252"/>
      <c r="AG280" s="252"/>
      <c r="AH280" s="252"/>
      <c r="AI280" s="252"/>
    </row>
    <row r="281" spans="1:35" s="251" customFormat="1" ht="21" customHeight="1">
      <c r="A281" s="430" t="s">
        <v>257</v>
      </c>
      <c r="B281" s="361">
        <v>384</v>
      </c>
      <c r="C281" s="358">
        <v>4</v>
      </c>
      <c r="D281" s="326">
        <f t="shared" si="14"/>
        <v>388</v>
      </c>
      <c r="E281" s="414">
        <v>91</v>
      </c>
      <c r="F281" s="412">
        <v>7</v>
      </c>
      <c r="G281" s="412">
        <v>0</v>
      </c>
      <c r="H281" s="412">
        <v>0</v>
      </c>
      <c r="I281" s="412">
        <v>1</v>
      </c>
      <c r="J281" s="412">
        <v>0</v>
      </c>
      <c r="K281" s="412">
        <v>0</v>
      </c>
      <c r="L281" s="412">
        <v>0</v>
      </c>
      <c r="M281" s="412">
        <f t="shared" si="18"/>
        <v>99</v>
      </c>
      <c r="N281" s="412">
        <v>0</v>
      </c>
      <c r="O281" s="415">
        <f t="shared" si="19"/>
        <v>99</v>
      </c>
      <c r="P281" s="377">
        <v>13</v>
      </c>
      <c r="Q281" s="376">
        <v>0</v>
      </c>
      <c r="R281" s="404">
        <f t="shared" si="20"/>
        <v>13</v>
      </c>
      <c r="S281" s="383">
        <f t="shared" si="16"/>
        <v>272</v>
      </c>
      <c r="T281" s="382">
        <f t="shared" si="17"/>
        <v>4</v>
      </c>
      <c r="U281" s="384">
        <f t="shared" si="21"/>
        <v>276</v>
      </c>
      <c r="V281" s="377">
        <v>173</v>
      </c>
      <c r="W281" s="404">
        <v>84</v>
      </c>
      <c r="X281" s="252"/>
      <c r="Y281" s="252"/>
      <c r="Z281" s="252"/>
      <c r="AA281" s="252"/>
      <c r="AB281" s="252"/>
      <c r="AC281" s="252"/>
      <c r="AD281" s="252"/>
      <c r="AE281" s="252"/>
      <c r="AF281" s="252"/>
      <c r="AG281" s="252"/>
      <c r="AH281" s="252"/>
      <c r="AI281" s="252"/>
    </row>
    <row r="282" spans="1:35" s="251" customFormat="1" ht="21" customHeight="1">
      <c r="A282" s="430" t="s">
        <v>248</v>
      </c>
      <c r="B282" s="361">
        <v>144</v>
      </c>
      <c r="C282" s="358">
        <v>25</v>
      </c>
      <c r="D282" s="326">
        <f t="shared" si="14"/>
        <v>169</v>
      </c>
      <c r="E282" s="414">
        <v>68</v>
      </c>
      <c r="F282" s="412">
        <v>24</v>
      </c>
      <c r="G282" s="412">
        <v>0</v>
      </c>
      <c r="H282" s="412">
        <v>0</v>
      </c>
      <c r="I282" s="412">
        <v>2</v>
      </c>
      <c r="J282" s="412">
        <v>1</v>
      </c>
      <c r="K282" s="412">
        <v>0</v>
      </c>
      <c r="L282" s="412">
        <v>0</v>
      </c>
      <c r="M282" s="412">
        <f t="shared" si="18"/>
        <v>95</v>
      </c>
      <c r="N282" s="412">
        <v>0</v>
      </c>
      <c r="O282" s="415">
        <f t="shared" si="19"/>
        <v>95</v>
      </c>
      <c r="P282" s="377">
        <v>9</v>
      </c>
      <c r="Q282" s="376">
        <v>15</v>
      </c>
      <c r="R282" s="404">
        <f t="shared" si="20"/>
        <v>24</v>
      </c>
      <c r="S282" s="383">
        <f t="shared" si="16"/>
        <v>40</v>
      </c>
      <c r="T282" s="382">
        <f t="shared" si="17"/>
        <v>10</v>
      </c>
      <c r="U282" s="384">
        <f>+S282+T282</f>
        <v>50</v>
      </c>
      <c r="V282" s="377">
        <v>59</v>
      </c>
      <c r="W282" s="404">
        <v>12</v>
      </c>
      <c r="X282" s="252"/>
      <c r="Y282" s="252"/>
      <c r="Z282" s="252"/>
      <c r="AA282" s="252"/>
      <c r="AB282" s="252"/>
      <c r="AC282" s="252"/>
      <c r="AD282" s="252"/>
      <c r="AE282" s="252"/>
      <c r="AF282" s="252"/>
      <c r="AG282" s="252"/>
      <c r="AH282" s="252"/>
      <c r="AI282" s="252"/>
    </row>
    <row r="283" spans="1:35" s="251" customFormat="1" ht="21" customHeight="1">
      <c r="A283" s="430" t="s">
        <v>277</v>
      </c>
      <c r="B283" s="361">
        <v>146</v>
      </c>
      <c r="C283" s="358">
        <v>11</v>
      </c>
      <c r="D283" s="326">
        <f t="shared" si="14"/>
        <v>157</v>
      </c>
      <c r="E283" s="414">
        <v>30</v>
      </c>
      <c r="F283" s="412">
        <v>5</v>
      </c>
      <c r="G283" s="412">
        <v>0</v>
      </c>
      <c r="H283" s="412">
        <v>0</v>
      </c>
      <c r="I283" s="412">
        <v>1</v>
      </c>
      <c r="J283" s="412">
        <v>0</v>
      </c>
      <c r="K283" s="412">
        <v>0</v>
      </c>
      <c r="L283" s="412">
        <v>0</v>
      </c>
      <c r="M283" s="412">
        <f t="shared" si="18"/>
        <v>36</v>
      </c>
      <c r="N283" s="412">
        <v>0</v>
      </c>
      <c r="O283" s="415">
        <f t="shared" si="19"/>
        <v>36</v>
      </c>
      <c r="P283" s="377">
        <v>9</v>
      </c>
      <c r="Q283" s="376">
        <v>7</v>
      </c>
      <c r="R283" s="404">
        <f t="shared" si="20"/>
        <v>16</v>
      </c>
      <c r="S283" s="383">
        <f t="shared" si="16"/>
        <v>101</v>
      </c>
      <c r="T283" s="382">
        <f t="shared" si="17"/>
        <v>4</v>
      </c>
      <c r="U283" s="384">
        <f t="shared" si="21"/>
        <v>105</v>
      </c>
      <c r="V283" s="377">
        <v>46</v>
      </c>
      <c r="W283" s="404">
        <v>17</v>
      </c>
      <c r="X283" s="252"/>
      <c r="Y283" s="252"/>
      <c r="Z283" s="252"/>
      <c r="AA283" s="252"/>
      <c r="AB283" s="252"/>
      <c r="AC283" s="252"/>
      <c r="AD283" s="252"/>
      <c r="AE283" s="252"/>
      <c r="AF283" s="252"/>
      <c r="AG283" s="252"/>
      <c r="AH283" s="252"/>
      <c r="AI283" s="252"/>
    </row>
    <row r="284" spans="1:35" s="251" customFormat="1" ht="21" customHeight="1">
      <c r="A284" s="430" t="s">
        <v>233</v>
      </c>
      <c r="B284" s="361">
        <v>93</v>
      </c>
      <c r="C284" s="358">
        <v>0</v>
      </c>
      <c r="D284" s="326">
        <f t="shared" si="14"/>
        <v>93</v>
      </c>
      <c r="E284" s="414">
        <v>35</v>
      </c>
      <c r="F284" s="412">
        <v>12</v>
      </c>
      <c r="G284" s="412">
        <v>0</v>
      </c>
      <c r="H284" s="412">
        <v>0</v>
      </c>
      <c r="I284" s="412">
        <v>5</v>
      </c>
      <c r="J284" s="412">
        <v>0</v>
      </c>
      <c r="K284" s="412">
        <v>0</v>
      </c>
      <c r="L284" s="412">
        <v>0</v>
      </c>
      <c r="M284" s="412">
        <f t="shared" si="18"/>
        <v>52</v>
      </c>
      <c r="N284" s="412">
        <v>0</v>
      </c>
      <c r="O284" s="415">
        <f t="shared" si="19"/>
        <v>52</v>
      </c>
      <c r="P284" s="377">
        <v>6</v>
      </c>
      <c r="Q284" s="376">
        <v>1</v>
      </c>
      <c r="R284" s="404">
        <f t="shared" si="20"/>
        <v>7</v>
      </c>
      <c r="S284" s="383">
        <f t="shared" si="16"/>
        <v>35</v>
      </c>
      <c r="T284" s="382">
        <f t="shared" si="17"/>
        <v>-1</v>
      </c>
      <c r="U284" s="384">
        <f t="shared" si="21"/>
        <v>34</v>
      </c>
      <c r="V284" s="377">
        <v>103</v>
      </c>
      <c r="W284" s="404">
        <v>31</v>
      </c>
      <c r="X284" s="252"/>
      <c r="Y284" s="252"/>
      <c r="Z284" s="252"/>
      <c r="AA284" s="252"/>
      <c r="AB284" s="252"/>
      <c r="AC284" s="252"/>
      <c r="AD284" s="252"/>
      <c r="AE284" s="252"/>
      <c r="AF284" s="252"/>
      <c r="AG284" s="252"/>
      <c r="AH284" s="252"/>
      <c r="AI284" s="252"/>
    </row>
    <row r="285" spans="1:35" s="251" customFormat="1" ht="21" customHeight="1">
      <c r="A285" s="430" t="s">
        <v>232</v>
      </c>
      <c r="B285" s="361">
        <v>97</v>
      </c>
      <c r="C285" s="358">
        <v>15</v>
      </c>
      <c r="D285" s="326">
        <f t="shared" si="14"/>
        <v>112</v>
      </c>
      <c r="E285" s="414">
        <v>43</v>
      </c>
      <c r="F285" s="412">
        <v>6</v>
      </c>
      <c r="G285" s="412">
        <v>0</v>
      </c>
      <c r="H285" s="412">
        <v>0</v>
      </c>
      <c r="I285" s="412">
        <v>5</v>
      </c>
      <c r="J285" s="412">
        <v>0</v>
      </c>
      <c r="K285" s="412">
        <v>0</v>
      </c>
      <c r="L285" s="412">
        <v>0</v>
      </c>
      <c r="M285" s="412">
        <f t="shared" si="18"/>
        <v>54</v>
      </c>
      <c r="N285" s="412">
        <v>0</v>
      </c>
      <c r="O285" s="415">
        <f t="shared" si="19"/>
        <v>54</v>
      </c>
      <c r="P285" s="377">
        <v>3</v>
      </c>
      <c r="Q285" s="376">
        <v>4</v>
      </c>
      <c r="R285" s="404">
        <f t="shared" si="20"/>
        <v>7</v>
      </c>
      <c r="S285" s="383">
        <f t="shared" si="16"/>
        <v>40</v>
      </c>
      <c r="T285" s="382">
        <f t="shared" si="17"/>
        <v>11</v>
      </c>
      <c r="U285" s="384">
        <f t="shared" si="21"/>
        <v>51</v>
      </c>
      <c r="V285" s="377">
        <v>166</v>
      </c>
      <c r="W285" s="404">
        <v>39</v>
      </c>
      <c r="X285" s="252"/>
      <c r="Y285" s="252"/>
      <c r="Z285" s="252"/>
      <c r="AA285" s="252"/>
      <c r="AB285" s="252"/>
      <c r="AC285" s="252"/>
      <c r="AD285" s="252"/>
      <c r="AE285" s="252"/>
      <c r="AF285" s="252"/>
      <c r="AG285" s="252"/>
      <c r="AH285" s="252"/>
      <c r="AI285" s="252"/>
    </row>
    <row r="286" spans="1:35" s="251" customFormat="1" ht="21" customHeight="1">
      <c r="A286" s="430" t="s">
        <v>235</v>
      </c>
      <c r="B286" s="361">
        <v>176</v>
      </c>
      <c r="C286" s="358">
        <v>21</v>
      </c>
      <c r="D286" s="326">
        <f t="shared" si="14"/>
        <v>197</v>
      </c>
      <c r="E286" s="414">
        <v>61</v>
      </c>
      <c r="F286" s="412">
        <v>12</v>
      </c>
      <c r="G286" s="412">
        <v>0</v>
      </c>
      <c r="H286" s="412">
        <v>0</v>
      </c>
      <c r="I286" s="412">
        <v>4</v>
      </c>
      <c r="J286" s="412">
        <v>0</v>
      </c>
      <c r="K286" s="412">
        <v>0</v>
      </c>
      <c r="L286" s="412">
        <v>0</v>
      </c>
      <c r="M286" s="412">
        <f t="shared" si="18"/>
        <v>77</v>
      </c>
      <c r="N286" s="412">
        <v>0</v>
      </c>
      <c r="O286" s="415">
        <f t="shared" si="19"/>
        <v>77</v>
      </c>
      <c r="P286" s="377">
        <v>4</v>
      </c>
      <c r="Q286" s="376">
        <v>8</v>
      </c>
      <c r="R286" s="404">
        <f t="shared" si="20"/>
        <v>12</v>
      </c>
      <c r="S286" s="383">
        <f t="shared" si="16"/>
        <v>95</v>
      </c>
      <c r="T286" s="382">
        <f t="shared" si="17"/>
        <v>13</v>
      </c>
      <c r="U286" s="384">
        <f t="shared" si="21"/>
        <v>108</v>
      </c>
      <c r="V286" s="377">
        <v>67</v>
      </c>
      <c r="W286" s="404">
        <v>19</v>
      </c>
      <c r="X286" s="252"/>
      <c r="Y286" s="252"/>
      <c r="Z286" s="252"/>
      <c r="AA286" s="252"/>
      <c r="AB286" s="252"/>
      <c r="AC286" s="252"/>
      <c r="AD286" s="252"/>
      <c r="AE286" s="252"/>
      <c r="AF286" s="252"/>
      <c r="AG286" s="252"/>
      <c r="AH286" s="252"/>
      <c r="AI286" s="252"/>
    </row>
    <row r="287" spans="1:35" s="251" customFormat="1" ht="21" customHeight="1" thickBot="1">
      <c r="A287" s="431" t="s">
        <v>234</v>
      </c>
      <c r="B287" s="362">
        <v>152</v>
      </c>
      <c r="C287" s="363">
        <v>8</v>
      </c>
      <c r="D287" s="326">
        <f t="shared" si="14"/>
        <v>160</v>
      </c>
      <c r="E287" s="416">
        <v>33</v>
      </c>
      <c r="F287" s="417">
        <v>7</v>
      </c>
      <c r="G287" s="417">
        <v>0</v>
      </c>
      <c r="H287" s="417">
        <v>0</v>
      </c>
      <c r="I287" s="417">
        <v>2</v>
      </c>
      <c r="J287" s="417">
        <v>0</v>
      </c>
      <c r="K287" s="417">
        <v>0</v>
      </c>
      <c r="L287" s="417">
        <v>0</v>
      </c>
      <c r="M287" s="417">
        <f t="shared" si="18"/>
        <v>42</v>
      </c>
      <c r="N287" s="417">
        <v>0</v>
      </c>
      <c r="O287" s="418">
        <f t="shared" si="19"/>
        <v>42</v>
      </c>
      <c r="P287" s="378">
        <v>1</v>
      </c>
      <c r="Q287" s="379">
        <v>7</v>
      </c>
      <c r="R287" s="351">
        <f t="shared" si="20"/>
        <v>8</v>
      </c>
      <c r="S287" s="385">
        <f t="shared" si="16"/>
        <v>109</v>
      </c>
      <c r="T287" s="386">
        <f t="shared" si="17"/>
        <v>1</v>
      </c>
      <c r="U287" s="387">
        <f>+S287+T287</f>
        <v>110</v>
      </c>
      <c r="V287" s="378">
        <v>44</v>
      </c>
      <c r="W287" s="351">
        <v>16</v>
      </c>
      <c r="X287" s="252"/>
      <c r="Y287" s="252"/>
      <c r="Z287" s="252"/>
      <c r="AA287" s="252"/>
      <c r="AB287" s="252"/>
      <c r="AC287" s="252"/>
      <c r="AD287" s="252"/>
      <c r="AE287" s="252"/>
      <c r="AF287" s="252"/>
      <c r="AG287" s="252"/>
      <c r="AH287" s="252"/>
      <c r="AI287" s="252"/>
    </row>
    <row r="288" spans="1:33" s="43" customFormat="1" ht="12.75" customHeight="1">
      <c r="A288" s="543"/>
      <c r="B288" s="543"/>
      <c r="C288" s="543"/>
      <c r="D288" s="543"/>
      <c r="E288" s="543"/>
      <c r="F288" s="543"/>
      <c r="G288" s="543"/>
      <c r="H288" s="543"/>
      <c r="I288" s="543"/>
      <c r="J288" s="543"/>
      <c r="K288" s="543"/>
      <c r="L288" s="543"/>
      <c r="M288" s="543"/>
      <c r="N288" s="543"/>
      <c r="O288" s="543"/>
      <c r="P288" s="543"/>
      <c r="Q288" s="543"/>
      <c r="R288" s="543"/>
      <c r="S288" s="543"/>
      <c r="T288" s="543"/>
      <c r="U288" s="543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</row>
    <row r="289" spans="1:35" s="62" customFormat="1" ht="10.5" customHeight="1">
      <c r="A289" s="337"/>
      <c r="B289" s="267"/>
      <c r="C289" s="267"/>
      <c r="D289" s="267"/>
      <c r="E289" s="267"/>
      <c r="F289" s="267"/>
      <c r="G289" s="267"/>
      <c r="H289" s="267"/>
      <c r="I289" s="267"/>
      <c r="J289" s="267"/>
      <c r="K289" s="267"/>
      <c r="L289" s="267"/>
      <c r="M289" s="267"/>
      <c r="N289" s="267"/>
      <c r="O289" s="267"/>
      <c r="P289" s="267"/>
      <c r="Q289" s="267"/>
      <c r="R289" s="267"/>
      <c r="S289" s="267"/>
      <c r="T289" s="267"/>
      <c r="U289" s="46"/>
      <c r="V289" s="267"/>
      <c r="W289" s="267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</row>
    <row r="326" ht="17.25" customHeight="1"/>
    <row r="327" ht="17.25" customHeight="1"/>
    <row r="328" ht="17.25" customHeight="1"/>
    <row r="329" ht="17.25" customHeight="1"/>
    <row r="336" ht="22.5" customHeight="1"/>
  </sheetData>
  <sheetProtection/>
  <mergeCells count="81">
    <mergeCell ref="U159:U160"/>
    <mergeCell ref="H159:H160"/>
    <mergeCell ref="I159:I160"/>
    <mergeCell ref="M159:N159"/>
    <mergeCell ref="O159:O160"/>
    <mergeCell ref="A159:A161"/>
    <mergeCell ref="B159:C159"/>
    <mergeCell ref="D159:D160"/>
    <mergeCell ref="I237:I238"/>
    <mergeCell ref="B237:C237"/>
    <mergeCell ref="A120:W120"/>
    <mergeCell ref="A121:W121"/>
    <mergeCell ref="A123:W123"/>
    <mergeCell ref="V159:W159"/>
    <mergeCell ref="V125:W125"/>
    <mergeCell ref="A157:W157"/>
    <mergeCell ref="R159:R160"/>
    <mergeCell ref="S159:T159"/>
    <mergeCell ref="V270:W270"/>
    <mergeCell ref="A268:W268"/>
    <mergeCell ref="U270:U271"/>
    <mergeCell ref="P237:Q237"/>
    <mergeCell ref="R237:R238"/>
    <mergeCell ref="S237:T237"/>
    <mergeCell ref="U237:U238"/>
    <mergeCell ref="A244:U244"/>
    <mergeCell ref="G237:G238"/>
    <mergeCell ref="H237:H238"/>
    <mergeCell ref="R270:R271"/>
    <mergeCell ref="S270:T270"/>
    <mergeCell ref="A270:A272"/>
    <mergeCell ref="B270:C270"/>
    <mergeCell ref="D270:D271"/>
    <mergeCell ref="E270:E271"/>
    <mergeCell ref="F270:F271"/>
    <mergeCell ref="G270:G271"/>
    <mergeCell ref="H270:H271"/>
    <mergeCell ref="I270:I271"/>
    <mergeCell ref="A180:U180"/>
    <mergeCell ref="J237:L237"/>
    <mergeCell ref="O237:O238"/>
    <mergeCell ref="M237:N237"/>
    <mergeCell ref="A237:A239"/>
    <mergeCell ref="A288:U288"/>
    <mergeCell ref="J270:L270"/>
    <mergeCell ref="M270:N270"/>
    <mergeCell ref="O270:O271"/>
    <mergeCell ref="P270:Q270"/>
    <mergeCell ref="P159:Q159"/>
    <mergeCell ref="G159:G160"/>
    <mergeCell ref="J159:L159"/>
    <mergeCell ref="E159:E160"/>
    <mergeCell ref="F159:F160"/>
    <mergeCell ref="D237:D238"/>
    <mergeCell ref="E237:E238"/>
    <mergeCell ref="F237:F238"/>
    <mergeCell ref="A235:W235"/>
    <mergeCell ref="V237:W237"/>
    <mergeCell ref="A125:A127"/>
    <mergeCell ref="B125:C125"/>
    <mergeCell ref="D125:D126"/>
    <mergeCell ref="E125:E126"/>
    <mergeCell ref="F125:F126"/>
    <mergeCell ref="P125:Q125"/>
    <mergeCell ref="R125:R126"/>
    <mergeCell ref="S125:T125"/>
    <mergeCell ref="U125:U126"/>
    <mergeCell ref="A131:U131"/>
    <mergeCell ref="M125:N125"/>
    <mergeCell ref="O125:O126"/>
    <mergeCell ref="G125:G126"/>
    <mergeCell ref="H125:H126"/>
    <mergeCell ref="I125:I126"/>
    <mergeCell ref="J125:L125"/>
    <mergeCell ref="A2:S2"/>
    <mergeCell ref="T2:U2"/>
    <mergeCell ref="A27:U27"/>
    <mergeCell ref="A87:U87"/>
    <mergeCell ref="A93:U93"/>
    <mergeCell ref="A98:U98"/>
    <mergeCell ref="A88:U88"/>
  </mergeCells>
  <hyperlinks>
    <hyperlink ref="A131" r:id="rId1" display="http://www.pj.gob.pe/"/>
    <hyperlink ref="A180" r:id="rId2" display="http://www.pj.gob.pe/"/>
    <hyperlink ref="A244" r:id="rId3" display="http://www.pj.gob.pe/"/>
  </hyperlinks>
  <printOptions horizontalCentered="1" verticalCentered="1"/>
  <pageMargins left="0.5905511811023623" right="0.2362204724409449" top="0.2362204724409449" bottom="1.73" header="0" footer="0.2362204724409449"/>
  <pageSetup horizontalDpi="600" verticalDpi="600" orientation="portrait" paperSize="9" scale="45" r:id="rId5"/>
  <headerFooter scaleWithDoc="0" alignWithMargins="0">
    <oddFooter>&amp;CPágina &amp;P</oddFooter>
  </headerFooter>
  <rowBreaks count="1" manualBreakCount="1">
    <brk id="212" max="25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PJUDICIAL</cp:lastModifiedBy>
  <cp:lastPrinted>2017-06-07T19:57:31Z</cp:lastPrinted>
  <dcterms:created xsi:type="dcterms:W3CDTF">2010-07-12T21:49:07Z</dcterms:created>
  <dcterms:modified xsi:type="dcterms:W3CDTF">2017-08-01T20:50:06Z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