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0" yWindow="96" windowWidth="9936" windowHeight="9792" tabRatio="760" firstSheet="3" activeTab="3"/>
  </bookViews>
  <sheets>
    <sheet name="3. Ejecución Pptal Fuentes." sheetId="1" state="hidden" r:id="rId1"/>
    <sheet name="13. Logística - Procesos" sheetId="2" state="hidden" r:id="rId2"/>
    <sheet name="20. Carga y Producción Judi (e)" sheetId="3" state="hidden" r:id="rId3"/>
    <sheet name="Boletín" sheetId="4" r:id="rId4"/>
    <sheet name="ncpp" sheetId="5" r:id="rId5"/>
    <sheet name="Hoja1" sheetId="6" r:id="rId6"/>
  </sheets>
  <definedNames>
    <definedName name="_xlnm.Print_Area" localSheetId="1">'13. Logística - Procesos'!$C$4:$N$80</definedName>
    <definedName name="_xlnm.Print_Area" localSheetId="2">'20. Carga y Producción Judi (e)'!$C$5:$P$70</definedName>
    <definedName name="_xlnm.Print_Area" localSheetId="0">'3. Ejecución Pptal Fuentes.'!$A$1:$N$72</definedName>
    <definedName name="_xlnm.Print_Area" localSheetId="3">'Boletín'!$A$1:$U$523</definedName>
    <definedName name="BASE02" localSheetId="2">#REF!</definedName>
    <definedName name="BASE02" localSheetId="3">#REF!</definedName>
    <definedName name="BASE02" localSheetId="4">#REF!</definedName>
    <definedName name="Boletín" localSheetId="4">#REF!</definedName>
    <definedName name="Boletín">#REF!</definedName>
    <definedName name="ww" localSheetId="3">#REF!</definedName>
    <definedName name="ww" localSheetId="4">#REF!</definedName>
    <definedName name="ww">#REF!</definedName>
  </definedNames>
  <calcPr fullCalcOnLoad="1"/>
</workbook>
</file>

<file path=xl/sharedStrings.xml><?xml version="1.0" encoding="utf-8"?>
<sst xmlns="http://schemas.openxmlformats.org/spreadsheetml/2006/main" count="1120" uniqueCount="315">
  <si>
    <t>Avance             %</t>
  </si>
  <si>
    <t>TOTAL</t>
  </si>
  <si>
    <t xml:space="preserve">  </t>
  </si>
  <si>
    <t>GASTO CORRIENTE</t>
  </si>
  <si>
    <t>GASTO DE CAPITAL</t>
  </si>
  <si>
    <t>FUENTE: Gerencia de Planificación - Sub Gerencia de Planes y Presupuesto</t>
  </si>
  <si>
    <t>DISTRITO JUDICIAL</t>
  </si>
  <si>
    <t>Tacna</t>
  </si>
  <si>
    <t>San Martín</t>
  </si>
  <si>
    <t>Piura</t>
  </si>
  <si>
    <t>Puno</t>
  </si>
  <si>
    <t>Loreto</t>
  </si>
  <si>
    <t>Lima</t>
  </si>
  <si>
    <t>Licitación Pública</t>
  </si>
  <si>
    <t>Concurso Público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</si>
  <si>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</si>
  <si>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</si>
  <si>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</si>
  <si>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</si>
  <si>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</si>
  <si>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</si>
  <si>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</si>
  <si>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</si>
  <si>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Ica</t>
  </si>
  <si>
    <t>La Libertad</t>
  </si>
  <si>
    <t>Lambayeque</t>
  </si>
  <si>
    <t>Madre de Dios</t>
  </si>
  <si>
    <t>Pasco</t>
  </si>
  <si>
    <t>Santa</t>
  </si>
  <si>
    <t>Tumbes</t>
  </si>
  <si>
    <t>Ucayali</t>
  </si>
  <si>
    <t>Gerencia General</t>
  </si>
  <si>
    <t>Donaciones y Transferencias</t>
  </si>
  <si>
    <t>CORTE SUPREMA</t>
  </si>
  <si>
    <t>DISTRITOS JUDICIALES</t>
  </si>
  <si>
    <t>Bienes y Servicios</t>
  </si>
  <si>
    <t>Otros Gastos</t>
  </si>
  <si>
    <t>Callao</t>
  </si>
  <si>
    <t>Cañete</t>
  </si>
  <si>
    <t>Huánuco</t>
  </si>
  <si>
    <t>Huaura</t>
  </si>
  <si>
    <t>Junín</t>
  </si>
  <si>
    <t>Lima Norte</t>
  </si>
  <si>
    <t xml:space="preserve">Moquegua </t>
  </si>
  <si>
    <t>2010</t>
  </si>
  <si>
    <t>Recursos Ordinarios</t>
  </si>
  <si>
    <t>CONCEPTO</t>
  </si>
  <si>
    <t>Lima Sur</t>
  </si>
  <si>
    <t>INGRESADOS</t>
  </si>
  <si>
    <t>CARGA PROCESAL</t>
  </si>
  <si>
    <t>Salas Superiores</t>
  </si>
  <si>
    <t>Juzgados de Paz Letrados</t>
  </si>
  <si>
    <t>Adjudicación de Menor Cuantía</t>
  </si>
  <si>
    <t>Adjudicación Directa Pública</t>
  </si>
  <si>
    <t>Adjudicación Directa Selectiva</t>
  </si>
  <si>
    <t>Exoneraciones</t>
  </si>
  <si>
    <t>2011</t>
  </si>
  <si>
    <t>PRESUPUESTO INSTITUCIONAL</t>
  </si>
  <si>
    <t>Recursos Propios</t>
  </si>
  <si>
    <t>Total</t>
  </si>
  <si>
    <t>(En Miles de Nuevos Soles)</t>
  </si>
  <si>
    <t>PENDIENTES</t>
  </si>
  <si>
    <t>Crédito</t>
  </si>
  <si>
    <t>Importe</t>
  </si>
  <si>
    <t>Importe                           (Miles de S/.)</t>
  </si>
  <si>
    <t>GERENCIA GENERAL</t>
  </si>
  <si>
    <t>SubGerencia Logística</t>
  </si>
  <si>
    <t>Pensiones y Otras Prestaciones Soc.</t>
  </si>
  <si>
    <t>Personal y Obligaciones Soc.</t>
  </si>
  <si>
    <t>Adquisición de Activos No Financ.</t>
  </si>
  <si>
    <t>Avance (%)</t>
  </si>
  <si>
    <t>N° de Procesos</t>
  </si>
  <si>
    <t>ÓRGANO                 JURISDICCIONAL</t>
  </si>
  <si>
    <t>PRODUCCIÓN JUDICIAL</t>
  </si>
  <si>
    <t>TIPO DE PROCESO</t>
  </si>
  <si>
    <t>AREA EJECUTORA</t>
  </si>
  <si>
    <t>PODER JUDICIAL: EJECUCION DEL PRESUPUESTO INSTITUCIONAL SEGÚN CATEGORÍA DEL GASTO, 2010-11</t>
  </si>
  <si>
    <t>CATEGORÍA                                                                 DEL GASTO</t>
  </si>
  <si>
    <t>Juzgados Especia-lizados y Mixtos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</si>
  <si>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</si>
  <si>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</si>
  <si>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</si>
  <si>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</si>
  <si>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</si>
  <si>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</si>
  <si>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</si>
  <si>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</si>
  <si>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</si>
  <si>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Programa Anual</t>
  </si>
  <si>
    <t>PRESUPUESTO INSTITUCIONAL MODIFICADO</t>
  </si>
  <si>
    <t>Var. % Producción 2011/2010</t>
  </si>
  <si>
    <t>Sullana</t>
  </si>
  <si>
    <t>PAC INICIAL</t>
  </si>
  <si>
    <t>Al mes de abril el Presupuesto Institucional Modificado  presenta una menor asignación presupuestal de 4% en la Fuente de Financiamiento Recursos Ordinarios. En tanto las Fuentes de Financiamiento de Recursos Directamente Recaudados presentan una mayor asignación de 62%  en comparación al año anterior.Cabe resaltar que el presupuesto Institucional Modificado de manera global presentó una asignación de 1.89% respecto al cierre del Presupuesto Institucional Modificado del año anterior.</t>
  </si>
  <si>
    <t xml:space="preserve">       Fuente: Sub Gerencia de Logística – Area de Apoyo a la Sub Gerencia de Logística</t>
  </si>
  <si>
    <t>Cortes Superiores</t>
  </si>
  <si>
    <t>Miles de 
S/.</t>
  </si>
  <si>
    <t>EJECUCIÓN                  ENERO-AGOSTO</t>
  </si>
  <si>
    <t>EJECUCIÓN ENERO-AGOSTO</t>
  </si>
  <si>
    <t>Ejecución Ene-Ago</t>
  </si>
  <si>
    <t>Enero-Octubre/2011</t>
  </si>
  <si>
    <t xml:space="preserve"> Enero-Octubre/2010-11</t>
  </si>
  <si>
    <t>Enero-Octubre/2010</t>
  </si>
  <si>
    <t>PAC OCTUBRE</t>
  </si>
  <si>
    <t>Enero-Octubre</t>
  </si>
  <si>
    <t>EJECUCIÓN DEL PLAN</t>
  </si>
  <si>
    <t>PLAN ANUAL DE CONTRATACIONES</t>
  </si>
  <si>
    <t>PODER JUDICIAL: EJECUCIÓN DEL PROGRAMA ANUAL DE CONTRATACIONES</t>
  </si>
  <si>
    <t>PODER JUDICIAL: CARGA PROCESAL Y PRODUCCIÓN DE EXPEDIENTES JUDICIALES EN TRÁMITE Y EJECUCIÓN</t>
  </si>
  <si>
    <t>COD_TIPO_DEP_SIS</t>
  </si>
  <si>
    <t>Prod</t>
  </si>
  <si>
    <t>DES_CORTE</t>
  </si>
  <si>
    <t>AMAZONAS</t>
  </si>
  <si>
    <t>ANCASH</t>
  </si>
  <si>
    <t>APURIMAC</t>
  </si>
  <si>
    <t>AREQUIPA</t>
  </si>
  <si>
    <t>AYACUCHO</t>
  </si>
  <si>
    <t>CAJAMARCA</t>
  </si>
  <si>
    <t>CALLAO</t>
  </si>
  <si>
    <t>CAÑETE</t>
  </si>
  <si>
    <t>CUSCO</t>
  </si>
  <si>
    <t>HUANCAVELICA</t>
  </si>
  <si>
    <t>HUANUCO</t>
  </si>
  <si>
    <t>HUAURA</t>
  </si>
  <si>
    <t>ICA</t>
  </si>
  <si>
    <t>JUNIN</t>
  </si>
  <si>
    <t>LA LIBERTAD</t>
  </si>
  <si>
    <t>LAMBAYEQUE</t>
  </si>
  <si>
    <t>LIMA</t>
  </si>
  <si>
    <t>LIMA NORTE</t>
  </si>
  <si>
    <t>LIMA SUR</t>
  </si>
  <si>
    <t>LORETO</t>
  </si>
  <si>
    <t>MADRE DE DIOS</t>
  </si>
  <si>
    <t>MOQUEGUA</t>
  </si>
  <si>
    <t>PASCO</t>
  </si>
  <si>
    <t>PIURA</t>
  </si>
  <si>
    <t>PUNO</t>
  </si>
  <si>
    <t>SAN MARTIN</t>
  </si>
  <si>
    <t>SANTA</t>
  </si>
  <si>
    <t>TACNA</t>
  </si>
  <si>
    <t>TUMBES</t>
  </si>
  <si>
    <t>UCAYALI</t>
  </si>
  <si>
    <t>INGRESOS</t>
  </si>
  <si>
    <t>PEND</t>
  </si>
  <si>
    <t>PROD</t>
  </si>
  <si>
    <t>pend</t>
  </si>
  <si>
    <t>ingreso</t>
  </si>
  <si>
    <t>resuelto</t>
  </si>
  <si>
    <t>Fuente: Gerencia de Planificación Sub-Gerencia de Estadística</t>
  </si>
  <si>
    <t>S. Penal y Jz. Supr.</t>
  </si>
  <si>
    <t>SumaDetotalingtramite</t>
  </si>
  <si>
    <t>CORTE SUPERIOR DE JUSTICIA DE JUNIN - UNIDAD DE PLANEAMIENTO Y DESARROLLO</t>
  </si>
  <si>
    <t xml:space="preserve"> BOLETÍN ESTADÍSTICO INSTITUCIONAL</t>
  </si>
  <si>
    <t>G</t>
  </si>
  <si>
    <t>EJEC.</t>
  </si>
  <si>
    <t>PROD. TOTAL ACUM.</t>
  </si>
  <si>
    <t>Corte Superior de Justicia de Junín</t>
  </si>
  <si>
    <t>Estadísticas Judiciales</t>
  </si>
  <si>
    <t>UNIDAD DE PLANEAMIENTO Y DESARROLLO - COORDINACIÓN DE ESTADÍSTICA</t>
  </si>
  <si>
    <t>Salas Superiores Mixtas</t>
  </si>
  <si>
    <t>H</t>
  </si>
  <si>
    <t>APELACIONES</t>
  </si>
  <si>
    <t>I</t>
  </si>
  <si>
    <t>DEPENDENCIA</t>
  </si>
  <si>
    <t>CARGA PROCESAL PENDIENTE</t>
  </si>
  <si>
    <t>B</t>
  </si>
  <si>
    <t>C=A+B</t>
  </si>
  <si>
    <t>Juzgados de Paz Letrado</t>
  </si>
  <si>
    <t>Juzgados Civiles</t>
  </si>
  <si>
    <t>Juzgados de Trabajo</t>
  </si>
  <si>
    <t>Juzgados de Familia</t>
  </si>
  <si>
    <t>Juzgados Mixtos</t>
  </si>
  <si>
    <t>TRÁM.</t>
  </si>
  <si>
    <t>TRÁM</t>
  </si>
  <si>
    <t>TOTAL CP</t>
  </si>
  <si>
    <t>OTROS EGRESOS</t>
  </si>
  <si>
    <t>Auto Final</t>
  </si>
  <si>
    <t>Concil.</t>
  </si>
  <si>
    <t>Inf. Final</t>
  </si>
  <si>
    <t>Conf.</t>
  </si>
  <si>
    <t>Rev.</t>
  </si>
  <si>
    <t>Anu.</t>
  </si>
  <si>
    <t>TOTAL EGRESOS</t>
  </si>
  <si>
    <t>EXPEDIENTES RESUELTOS</t>
  </si>
  <si>
    <t>Sent.</t>
  </si>
  <si>
    <t>Auto Improc.</t>
  </si>
  <si>
    <t>K</t>
  </si>
  <si>
    <t>L=D+E+F+G+H+I+J+K</t>
  </si>
  <si>
    <t>N=L+M</t>
  </si>
  <si>
    <t>P</t>
  </si>
  <si>
    <t>Q=O+P</t>
  </si>
  <si>
    <t>R=-A-L-O</t>
  </si>
  <si>
    <t>S=B-M-P</t>
  </si>
  <si>
    <t>T=C-N-Q</t>
  </si>
  <si>
    <t>T=R+S</t>
  </si>
  <si>
    <t>Juzgados Penales Liquidadores</t>
  </si>
  <si>
    <t>Salas Superiores Liquidadoras</t>
  </si>
  <si>
    <t xml:space="preserve">Auto Improc. </t>
  </si>
  <si>
    <t>1º JC Hyo</t>
  </si>
  <si>
    <t>2º JC Hyo</t>
  </si>
  <si>
    <t>3º JC Hyo</t>
  </si>
  <si>
    <t>5º JC Hyo</t>
  </si>
  <si>
    <t>6º JC Hyo</t>
  </si>
  <si>
    <t>JC Jauja</t>
  </si>
  <si>
    <t>1° JT Hyo</t>
  </si>
  <si>
    <t>JM Chupaca</t>
  </si>
  <si>
    <t>JM Concepción</t>
  </si>
  <si>
    <t>JM Junín</t>
  </si>
  <si>
    <t>JM Tarma</t>
  </si>
  <si>
    <t>JM Pampas</t>
  </si>
  <si>
    <t>JM La Oroya</t>
  </si>
  <si>
    <t>JPL Chupaca</t>
  </si>
  <si>
    <t>1º JPL Hyo</t>
  </si>
  <si>
    <t>3º JPL Hyo</t>
  </si>
  <si>
    <t>Sala Penal de Apelaciones</t>
  </si>
  <si>
    <t>Juzgados de Investigación Preparatoria</t>
  </si>
  <si>
    <t>1° JIP Hyo</t>
  </si>
  <si>
    <t>1° JIP Jauja</t>
  </si>
  <si>
    <t>1° JIP Tarma</t>
  </si>
  <si>
    <t>JIP Chupaca</t>
  </si>
  <si>
    <t>JIP La Oroya</t>
  </si>
  <si>
    <t>JUP Jauja</t>
  </si>
  <si>
    <t>JUP Pampas</t>
  </si>
  <si>
    <t>JUP Chupaca</t>
  </si>
  <si>
    <t>Auto No Ha Lug.</t>
  </si>
  <si>
    <t>JIP Concepción</t>
  </si>
  <si>
    <t>Juzgados Penales Colegiados</t>
  </si>
  <si>
    <t>Juzgados Penales Unipersonales</t>
  </si>
  <si>
    <t>1º JPL El Tambo</t>
  </si>
  <si>
    <t>2º JPL El Tambo</t>
  </si>
  <si>
    <t>3º JPL El Tambo</t>
  </si>
  <si>
    <t>CUADERNOS</t>
  </si>
  <si>
    <t>INGRES</t>
  </si>
  <si>
    <t>RESUEL</t>
  </si>
  <si>
    <t>1º JUP Hyo</t>
  </si>
  <si>
    <t>JUP La Oroya</t>
  </si>
  <si>
    <t>JPL Concepción</t>
  </si>
  <si>
    <t>JPL Laboral Hyo</t>
  </si>
  <si>
    <t>1º JPL Jauja</t>
  </si>
  <si>
    <t>1° JPL La Oroya</t>
  </si>
  <si>
    <t>2° JIP Hyo</t>
  </si>
  <si>
    <t>3° JIP Hyo</t>
  </si>
  <si>
    <t>4° JIP Hyo</t>
  </si>
  <si>
    <t>1° JUP Tarma</t>
  </si>
  <si>
    <t>Salas Superiores - Sede Central</t>
  </si>
  <si>
    <t>4º JC Hyo</t>
  </si>
  <si>
    <t>2° JT Hyo</t>
  </si>
  <si>
    <t>1° JPL Chilca</t>
  </si>
  <si>
    <t>JIP Junín</t>
  </si>
  <si>
    <t>JPC Hyo</t>
  </si>
  <si>
    <t>Sala Civil - Sede Central</t>
  </si>
  <si>
    <t>1º Sala Penal Liquidadora Hyo</t>
  </si>
  <si>
    <t>2º JPL Hyo</t>
  </si>
  <si>
    <t>JPL Cajas</t>
  </si>
  <si>
    <t>JPL Acobamba</t>
  </si>
  <si>
    <t>JPL Surcubamba</t>
  </si>
  <si>
    <t>JUP Junín</t>
  </si>
  <si>
    <t>JT Trans Hyo</t>
  </si>
  <si>
    <t>Sala Mixta - Tarma</t>
  </si>
  <si>
    <t>JPL Pampas</t>
  </si>
  <si>
    <t>3º JUP Hyo</t>
  </si>
  <si>
    <t>1º JPLq. Hyo</t>
  </si>
  <si>
    <t>2º JPLq. Hyo</t>
  </si>
  <si>
    <t>3º JPLq. Hyo</t>
  </si>
  <si>
    <t>4º JPLq. Hyo</t>
  </si>
  <si>
    <t>JPLq. Jauja</t>
  </si>
  <si>
    <t>JPLq. Tarma</t>
  </si>
  <si>
    <t>1º Juzg. Familia Hyo</t>
  </si>
  <si>
    <t>2º Juzg. Familia Hyo</t>
  </si>
  <si>
    <t>3º Juzg. Familia Hyo</t>
  </si>
  <si>
    <t>4º Juzg. Familia Hyo</t>
  </si>
  <si>
    <t>2º JPL Chilca</t>
  </si>
  <si>
    <t>SALA PENAL DE APELACIONES - SEDE CENTRAL</t>
  </si>
  <si>
    <t>2º JIP Tarma</t>
  </si>
  <si>
    <t>incidencia que se encuentra en la Coordinación de Informática de la CSJJU y Sub Gerencia de Estadística de la GG/PJ.</t>
  </si>
  <si>
    <t>El 3° Juzgado de Trabajo de Huancayo, no presenta información estadística en los meses de nov-dic, debido a una mala redistribución de expedientes por la conversión del juzgado en permanente,</t>
  </si>
  <si>
    <t>JPL Junín</t>
  </si>
  <si>
    <t xml:space="preserve"> </t>
  </si>
  <si>
    <t>3° JT Hyo</t>
  </si>
  <si>
    <t>2º JIP Jauja</t>
  </si>
  <si>
    <t xml:space="preserve">JIP Pampas* </t>
  </si>
  <si>
    <t>2º JUP Hyo*</t>
  </si>
  <si>
    <t>4º JUP Hyo*</t>
  </si>
  <si>
    <t>JPC Tarma</t>
  </si>
  <si>
    <t xml:space="preserve">NUEVO CODIGO PROCESAL PENAL </t>
  </si>
  <si>
    <t>RESUELTO</t>
  </si>
  <si>
    <t>TRAMITE</t>
  </si>
  <si>
    <t>EJECUCION</t>
  </si>
  <si>
    <t>RES. TRAM</t>
  </si>
  <si>
    <t>OK</t>
  </si>
  <si>
    <t>RES. EJE</t>
  </si>
  <si>
    <t>OET</t>
  </si>
  <si>
    <t>C.RESUELTOS</t>
  </si>
  <si>
    <t>C.ADJUNTOS</t>
  </si>
  <si>
    <t>OEE</t>
  </si>
  <si>
    <t>1°JPL Tarma</t>
  </si>
  <si>
    <t>2° JPL Tarma</t>
  </si>
  <si>
    <t>2da Sala Laboral - Sede Central</t>
  </si>
  <si>
    <t xml:space="preserve"> 2da Sala Laboral Hyo -  Funcion Liquidadora)</t>
  </si>
  <si>
    <t>BOLETÍN ESTADÍSTICO INSTITUCIONAL</t>
  </si>
  <si>
    <t>SUMA</t>
  </si>
  <si>
    <t>JC Trans Pampas</t>
  </si>
  <si>
    <t>1ra Sala Laboral - Sede Central</t>
  </si>
  <si>
    <t>N° 02-2018</t>
  </si>
  <si>
    <t>Al 28 de FEBRERO  del 2018</t>
  </si>
  <si>
    <t>N°02-2018</t>
  </si>
  <si>
    <t>Al 28 de FEBRERO del 2018</t>
  </si>
  <si>
    <t>TOTAL CARGA PROCESAL PENDIENTE AL 28.02.2018</t>
  </si>
  <si>
    <t>Fuente: www.pj.gob.pe Formulario Estadístico Electrónico FEE al 28.02.2018.</t>
  </si>
  <si>
    <t xml:space="preserve"> CARGA PROCESAL, EXPEDIENTES RESUELTOS y CARGA PROCESAL PENDIENTE - EXP. PRINCIPALES EN TRÁMITE y EJECUCIÓN (ENERO - FEBRERO- 2018)</t>
  </si>
  <si>
    <t xml:space="preserve"> CARGA PROCESAL, EXPEDIENTES RESUELTOS y CARGA PROCESAL PENDIENTE - EXP. PRINCIPALES EN TRÁMITE y EJECUCIÓN (ENERO - FEBRERO - 2018) JUZGADOS ESPECIALIZADOS PENALES LIQUIDADORES</t>
  </si>
  <si>
    <t xml:space="preserve"> CARGA PROCESAL, EXPEDIENTES RESUELTOS y CARGA PROCESAL PENDIENTE - EXP. PRINCIPALES EN TRÁMITE y EJECUCIÓN (ENERO - FEBRERO - 2018)  JUZGADOS DE TRABAJO</t>
  </si>
  <si>
    <t xml:space="preserve"> CARGA PROCESAL, EXPEDIENTES RESUELTOS y CARGA PROCESAL PENDIENTE - EXP. PRINCIPALES EN TRÁMITE y EJECUCIÓN (ENERO - FEBRERO -2018)</t>
  </si>
  <si>
    <t xml:space="preserve"> CARGA PROCESAL, EXPEDIENTES RESUELTOS y CARGA PROCESAL PENDIENTE - EXP. PRINCIPALES EN TRÁMITE y EJECUCIÓN (ENERO - FEBRERO - 2018)</t>
  </si>
  <si>
    <t xml:space="preserve"> CARGA PROCESAL, EXPEDIENTES RESUELTOS y CARGA PROCESAL PENDIENTE - EXP. PRINCIPALES EN TRÁMITE y EJECUCIÓN (ENERO- FEBRERO -2018)</t>
  </si>
</sst>
</file>

<file path=xl/styles.xml><?xml version="1.0" encoding="utf-8"?>
<styleSheet xmlns="http://schemas.openxmlformats.org/spreadsheetml/2006/main">
  <numFmts count="2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_-;\-* #,##0.00_-;_-* &quot;-&quot;??_-;_-@_-"/>
    <numFmt numFmtId="165" formatCode="_-* #,##0.00\ [$€]_-;\-* #,##0.00\ [$€]_-;_-* &quot;-&quot;??\ [$€]_-;_-@_-"/>
    <numFmt numFmtId="166" formatCode="#,##0.0"/>
    <numFmt numFmtId="167" formatCode="0.0"/>
    <numFmt numFmtId="168" formatCode="###\ ###\ ##0"/>
    <numFmt numFmtId="169" formatCode="###\ ##0"/>
    <numFmt numFmtId="170" formatCode="#\ ###\ ###\ ##0"/>
    <numFmt numFmtId="171" formatCode="#\ ###\ ##0"/>
    <numFmt numFmtId="172" formatCode="#,##0_);\-#,##0"/>
    <numFmt numFmtId="173" formatCode="#,##0.0_);\-#,##0.0"/>
    <numFmt numFmtId="174" formatCode="#,##0.00_ ;\-#,##0.00\ "/>
    <numFmt numFmtId="175" formatCode="_-* #,##0.00\ [$€-81D]_-;\-* #,##0.00\ [$€-81D]_-;_-* &quot;-&quot;??\ [$€-81D]_-;_-@_-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name val="Arial"/>
      <family val="2"/>
    </font>
    <font>
      <b/>
      <sz val="11"/>
      <name val="Arial Narrow"/>
      <family val="2"/>
    </font>
    <font>
      <b/>
      <sz val="7"/>
      <color indexed="8"/>
      <name val="Arial Narrow"/>
      <family val="2"/>
    </font>
    <font>
      <sz val="10"/>
      <color indexed="8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"/>
      <color indexed="8"/>
      <name val="Calibri"/>
      <family val="0"/>
    </font>
    <font>
      <sz val="4.75"/>
      <color indexed="8"/>
      <name val="Calibri"/>
      <family val="0"/>
    </font>
    <font>
      <sz val="6"/>
      <color indexed="8"/>
      <name val="Calibri"/>
      <family val="0"/>
    </font>
    <font>
      <b/>
      <sz val="6"/>
      <color indexed="8"/>
      <name val="Calibri"/>
      <family val="0"/>
    </font>
    <font>
      <sz val="5.95"/>
      <color indexed="8"/>
      <name val="Calibri"/>
      <family val="0"/>
    </font>
    <font>
      <b/>
      <sz val="9"/>
      <color indexed="8"/>
      <name val="Calibri"/>
      <family val="0"/>
    </font>
    <font>
      <b/>
      <sz val="6.55"/>
      <color indexed="8"/>
      <name val="Calibri"/>
      <family val="0"/>
    </font>
    <font>
      <b/>
      <sz val="5.95"/>
      <color indexed="8"/>
      <name val="Calibri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sz val="9"/>
      <color indexed="9"/>
      <name val="Arial"/>
      <family val="2"/>
    </font>
    <font>
      <sz val="10"/>
      <color indexed="10"/>
      <name val="Arial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b/>
      <sz val="16"/>
      <color indexed="9"/>
      <name val="Arial"/>
      <family val="2"/>
    </font>
    <font>
      <b/>
      <sz val="26"/>
      <color indexed="9"/>
      <name val="Arial"/>
      <family val="2"/>
    </font>
    <font>
      <b/>
      <sz val="14"/>
      <color indexed="8"/>
      <name val="Calibri"/>
      <family val="0"/>
    </font>
    <font>
      <sz val="9"/>
      <color indexed="8"/>
      <name val="Calibri"/>
      <family val="0"/>
    </font>
    <font>
      <sz val="7"/>
      <color indexed="8"/>
      <name val="Calibri"/>
      <family val="0"/>
    </font>
    <font>
      <b/>
      <sz val="10.5"/>
      <color indexed="8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  <font>
      <sz val="9"/>
      <color theme="0"/>
      <name val="Arial"/>
      <family val="2"/>
    </font>
    <font>
      <sz val="10"/>
      <color rgb="FFFF0000"/>
      <name val="Arial"/>
      <family val="2"/>
    </font>
    <font>
      <b/>
      <sz val="16"/>
      <color theme="0"/>
      <name val="Arial"/>
      <family val="2"/>
    </font>
    <font>
      <b/>
      <sz val="26"/>
      <color theme="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EDF9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000396251678"/>
        <bgColor indexed="64"/>
      </patternFill>
    </fill>
  </fills>
  <borders count="1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/>
      <bottom/>
    </border>
    <border>
      <left style="thin"/>
      <right/>
      <top style="thin"/>
      <bottom/>
    </border>
    <border>
      <left style="thin"/>
      <right/>
      <top style="hair"/>
      <bottom style="hair"/>
    </border>
    <border>
      <left style="thin"/>
      <right style="thin"/>
      <top style="hair"/>
      <bottom/>
    </border>
    <border>
      <left style="thin">
        <color indexed="8"/>
      </left>
      <right style="thin">
        <color indexed="8"/>
      </right>
      <top style="thin"/>
      <bottom/>
    </border>
    <border>
      <left style="hair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hair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/>
      <top/>
      <bottom style="thin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medium"/>
      <bottom style="thin"/>
    </border>
    <border>
      <left/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medium"/>
    </border>
    <border>
      <left style="medium"/>
      <right/>
      <top/>
      <bottom style="hair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hair"/>
      <bottom style="hair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 style="medium"/>
      <bottom style="thin"/>
    </border>
    <border>
      <left/>
      <right style="thin">
        <color indexed="8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hair"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/>
      <top/>
      <bottom/>
    </border>
    <border>
      <left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/>
      <right style="thin"/>
      <top>
        <color indexed="63"/>
      </top>
      <bottom style="medium"/>
    </border>
    <border>
      <left style="medium"/>
      <right/>
      <top style="medium"/>
      <bottom/>
    </border>
    <border>
      <left style="medium"/>
      <right style="thin"/>
      <top/>
      <bottom style="thin"/>
    </border>
    <border>
      <left style="medium"/>
      <right style="medium"/>
      <top style="thin"/>
      <bottom style="hair"/>
    </border>
    <border>
      <left/>
      <right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</borders>
  <cellStyleXfs count="107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2" borderId="0" applyNumberFormat="0" applyBorder="0" applyAlignment="0" applyProtection="0"/>
    <xf numFmtId="165" fontId="1" fillId="3" borderId="0" applyNumberFormat="0" applyBorder="0" applyAlignment="0" applyProtection="0"/>
    <xf numFmtId="165" fontId="1" fillId="4" borderId="0" applyNumberFormat="0" applyBorder="0" applyAlignment="0" applyProtection="0"/>
    <xf numFmtId="165" fontId="1" fillId="5" borderId="0" applyNumberFormat="0" applyBorder="0" applyAlignment="0" applyProtection="0"/>
    <xf numFmtId="165" fontId="1" fillId="6" borderId="0" applyNumberFormat="0" applyBorder="0" applyAlignment="0" applyProtection="0"/>
    <xf numFmtId="165" fontId="1" fillId="7" borderId="0" applyNumberFormat="0" applyBorder="0" applyAlignment="0" applyProtection="0"/>
    <xf numFmtId="165" fontId="1" fillId="8" borderId="0" applyNumberFormat="0" applyBorder="0" applyAlignment="0" applyProtection="0"/>
    <xf numFmtId="165" fontId="1" fillId="9" borderId="0" applyNumberFormat="0" applyBorder="0" applyAlignment="0" applyProtection="0"/>
    <xf numFmtId="165" fontId="1" fillId="10" borderId="0" applyNumberFormat="0" applyBorder="0" applyAlignment="0" applyProtection="0"/>
    <xf numFmtId="165" fontId="1" fillId="5" borderId="0" applyNumberFormat="0" applyBorder="0" applyAlignment="0" applyProtection="0"/>
    <xf numFmtId="165" fontId="1" fillId="8" borderId="0" applyNumberFormat="0" applyBorder="0" applyAlignment="0" applyProtection="0"/>
    <xf numFmtId="165" fontId="1" fillId="11" borderId="0" applyNumberFormat="0" applyBorder="0" applyAlignment="0" applyProtection="0"/>
    <xf numFmtId="165" fontId="2" fillId="12" borderId="0" applyNumberFormat="0" applyBorder="0" applyAlignment="0" applyProtection="0"/>
    <xf numFmtId="165" fontId="2" fillId="9" borderId="0" applyNumberFormat="0" applyBorder="0" applyAlignment="0" applyProtection="0"/>
    <xf numFmtId="165" fontId="2" fillId="10" borderId="0" applyNumberFormat="0" applyBorder="0" applyAlignment="0" applyProtection="0"/>
    <xf numFmtId="165" fontId="2" fillId="13" borderId="0" applyNumberFormat="0" applyBorder="0" applyAlignment="0" applyProtection="0"/>
    <xf numFmtId="165" fontId="2" fillId="14" borderId="0" applyNumberFormat="0" applyBorder="0" applyAlignment="0" applyProtection="0"/>
    <xf numFmtId="165" fontId="2" fillId="15" borderId="0" applyNumberFormat="0" applyBorder="0" applyAlignment="0" applyProtection="0"/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3" fillId="16" borderId="0" applyNumberFormat="0" applyBorder="0" applyAlignment="0" applyProtection="0"/>
    <xf numFmtId="165" fontId="4" fillId="17" borderId="1" applyNumberFormat="0" applyAlignment="0" applyProtection="0"/>
    <xf numFmtId="165" fontId="5" fillId="18" borderId="2" applyNumberFormat="0" applyAlignment="0" applyProtection="0"/>
    <xf numFmtId="165" fontId="6" fillId="0" borderId="3" applyNumberFormat="0" applyFill="0" applyAlignment="0" applyProtection="0"/>
    <xf numFmtId="3" fontId="0" fillId="0" borderId="0" applyFont="0" applyFill="0" applyBorder="0" applyAlignment="0" applyProtection="0"/>
    <xf numFmtId="165" fontId="7" fillId="0" borderId="0" applyNumberFormat="0" applyFill="0" applyBorder="0" applyAlignment="0" applyProtection="0"/>
    <xf numFmtId="165" fontId="8" fillId="19" borderId="0" applyNumberFormat="0" applyBorder="0" applyAlignment="0" applyProtection="0"/>
    <xf numFmtId="165" fontId="8" fillId="20" borderId="0" applyNumberFormat="0" applyBorder="0" applyAlignment="0" applyProtection="0"/>
    <xf numFmtId="165" fontId="8" fillId="21" borderId="0" applyNumberFormat="0" applyBorder="0" applyAlignment="0" applyProtection="0"/>
    <xf numFmtId="165" fontId="2" fillId="22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" fillId="24" borderId="0" applyNumberFormat="0" applyBorder="0" applyAlignment="0" applyProtection="0"/>
    <xf numFmtId="165" fontId="2" fillId="25" borderId="0" applyNumberFormat="0" applyBorder="0" applyAlignment="0" applyProtection="0"/>
    <xf numFmtId="165" fontId="1" fillId="26" borderId="0" applyNumberFormat="0" applyBorder="0" applyAlignment="0" applyProtection="0"/>
    <xf numFmtId="165" fontId="1" fillId="27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1" fillId="26" borderId="0" applyNumberFormat="0" applyBorder="0" applyAlignment="0" applyProtection="0"/>
    <xf numFmtId="165" fontId="1" fillId="16" borderId="0" applyNumberFormat="0" applyBorder="0" applyAlignment="0" applyProtection="0"/>
    <xf numFmtId="165" fontId="2" fillId="27" borderId="0" applyNumberFormat="0" applyBorder="0" applyAlignment="0" applyProtection="0"/>
    <xf numFmtId="165" fontId="2" fillId="22" borderId="0" applyNumberFormat="0" applyBorder="0" applyAlignment="0" applyProtection="0"/>
    <xf numFmtId="165" fontId="1" fillId="23" borderId="0" applyNumberFormat="0" applyBorder="0" applyAlignment="0" applyProtection="0"/>
    <xf numFmtId="165" fontId="1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8" borderId="0" applyNumberFormat="0" applyBorder="0" applyAlignment="0" applyProtection="0"/>
    <xf numFmtId="165" fontId="1" fillId="29" borderId="0" applyNumberFormat="0" applyBorder="0" applyAlignment="0" applyProtection="0"/>
    <xf numFmtId="165" fontId="1" fillId="23" borderId="0" applyNumberFormat="0" applyBorder="0" applyAlignment="0" applyProtection="0"/>
    <xf numFmtId="165" fontId="2" fillId="24" borderId="0" applyNumberFormat="0" applyBorder="0" applyAlignment="0" applyProtection="0"/>
    <xf numFmtId="165" fontId="2" fillId="30" borderId="0" applyNumberFormat="0" applyBorder="0" applyAlignment="0" applyProtection="0"/>
    <xf numFmtId="165" fontId="1" fillId="26" borderId="0" applyNumberFormat="0" applyBorder="0" applyAlignment="0" applyProtection="0"/>
    <xf numFmtId="165" fontId="1" fillId="31" borderId="0" applyNumberFormat="0" applyBorder="0" applyAlignment="0" applyProtection="0"/>
    <xf numFmtId="165" fontId="2" fillId="31" borderId="0" applyNumberFormat="0" applyBorder="0" applyAlignment="0" applyProtection="0"/>
    <xf numFmtId="165" fontId="9" fillId="31" borderId="1" applyNumberFormat="0" applyAlignment="0" applyProtection="0"/>
    <xf numFmtId="165" fontId="1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5" fontId="11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2" fillId="33" borderId="0" applyNumberFormat="0" applyBorder="0" applyAlignment="0" applyProtection="0"/>
    <xf numFmtId="165" fontId="7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33" fillId="0" borderId="0">
      <alignment vertical="top"/>
      <protection/>
    </xf>
    <xf numFmtId="165" fontId="0" fillId="0" borderId="0">
      <alignment/>
      <protection/>
    </xf>
    <xf numFmtId="0" fontId="33" fillId="0" borderId="0">
      <alignment vertical="top"/>
      <protection/>
    </xf>
    <xf numFmtId="0" fontId="33" fillId="0" borderId="0">
      <alignment vertical="top"/>
      <protection/>
    </xf>
    <xf numFmtId="0" fontId="7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33" fillId="0" borderId="0">
      <alignment/>
      <protection/>
    </xf>
    <xf numFmtId="165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165" fontId="0" fillId="26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0" fillId="0" borderId="0" applyFont="0" applyFill="0" applyBorder="0" applyAlignment="0" applyProtection="0"/>
    <xf numFmtId="165" fontId="13" fillId="17" borderId="5" applyNumberFormat="0" applyAlignment="0" applyProtection="0"/>
    <xf numFmtId="165" fontId="14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7" fillId="0" borderId="6" applyNumberFormat="0" applyFill="0" applyAlignment="0" applyProtection="0"/>
    <xf numFmtId="165" fontId="18" fillId="0" borderId="7" applyNumberFormat="0" applyFill="0" applyAlignment="0" applyProtection="0"/>
    <xf numFmtId="165" fontId="7" fillId="0" borderId="8" applyNumberFormat="0" applyFill="0" applyAlignment="0" applyProtection="0"/>
    <xf numFmtId="165" fontId="19" fillId="0" borderId="0" applyNumberFormat="0" applyFill="0" applyBorder="0" applyAlignment="0" applyProtection="0"/>
    <xf numFmtId="165" fontId="8" fillId="0" borderId="9" applyNumberFormat="0" applyFill="0" applyAlignment="0" applyProtection="0"/>
  </cellStyleXfs>
  <cellXfs count="768">
    <xf numFmtId="165" fontId="0" fillId="0" borderId="0" xfId="0" applyAlignment="1">
      <alignment/>
    </xf>
    <xf numFmtId="165" fontId="0" fillId="0" borderId="0" xfId="0" applyBorder="1" applyAlignment="1">
      <alignment/>
    </xf>
    <xf numFmtId="165" fontId="0" fillId="0" borderId="0" xfId="0" applyFill="1" applyBorder="1" applyAlignment="1">
      <alignment/>
    </xf>
    <xf numFmtId="165" fontId="26" fillId="0" borderId="0" xfId="88" applyFont="1" applyFill="1" applyBorder="1" applyAlignment="1">
      <alignment horizontal="center" vertical="center"/>
      <protection/>
    </xf>
    <xf numFmtId="165" fontId="25" fillId="0" borderId="0" xfId="88" applyFont="1" applyFill="1" applyBorder="1" applyAlignment="1">
      <alignment horizontal="left" vertical="center"/>
      <protection/>
    </xf>
    <xf numFmtId="165" fontId="24" fillId="0" borderId="0" xfId="0" applyFont="1" applyAlignment="1">
      <alignment/>
    </xf>
    <xf numFmtId="165" fontId="26" fillId="0" borderId="0" xfId="0" applyFont="1" applyFill="1" applyBorder="1" applyAlignment="1">
      <alignment horizontal="center"/>
    </xf>
    <xf numFmtId="165" fontId="25" fillId="0" borderId="0" xfId="0" applyFont="1" applyFill="1" applyBorder="1" applyAlignment="1">
      <alignment horizontal="left" vertical="center" indent="2"/>
    </xf>
    <xf numFmtId="165" fontId="2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166" fontId="24" fillId="0" borderId="0" xfId="0" applyNumberFormat="1" applyFont="1" applyAlignment="1">
      <alignment/>
    </xf>
    <xf numFmtId="166" fontId="24" fillId="0" borderId="0" xfId="0" applyNumberFormat="1" applyFont="1" applyBorder="1" applyAlignment="1">
      <alignment/>
    </xf>
    <xf numFmtId="165" fontId="25" fillId="0" borderId="0" xfId="33" applyFont="1" applyFill="1" applyBorder="1" applyAlignment="1">
      <alignment horizontal="left" vertical="center" wrapText="1" indent="2"/>
      <protection/>
    </xf>
    <xf numFmtId="165" fontId="26" fillId="0" borderId="0" xfId="88" applyFont="1" applyFill="1" applyBorder="1" applyAlignment="1">
      <alignment horizontal="left" vertical="center"/>
      <protection/>
    </xf>
    <xf numFmtId="165" fontId="26" fillId="0" borderId="0" xfId="88" applyFont="1" applyFill="1" applyBorder="1" applyAlignment="1">
      <alignment horizontal="left" vertical="center" indent="1"/>
      <protection/>
    </xf>
    <xf numFmtId="165" fontId="28" fillId="0" borderId="0" xfId="33" applyFont="1" applyFill="1" applyBorder="1" applyAlignment="1">
      <alignment horizontal="left" vertical="center" wrapText="1" indent="2"/>
      <protection/>
    </xf>
    <xf numFmtId="165" fontId="24" fillId="0" borderId="0" xfId="0" applyFont="1" applyFill="1" applyBorder="1" applyAlignment="1">
      <alignment/>
    </xf>
    <xf numFmtId="165" fontId="0" fillId="0" borderId="0" xfId="0" applyFill="1" applyAlignment="1">
      <alignment/>
    </xf>
    <xf numFmtId="165" fontId="26" fillId="0" borderId="0" xfId="0" applyFont="1" applyFill="1" applyBorder="1" applyAlignment="1">
      <alignment horizontal="center" vertical="center" wrapText="1"/>
    </xf>
    <xf numFmtId="165" fontId="26" fillId="0" borderId="0" xfId="0" applyFont="1" applyFill="1" applyBorder="1" applyAlignment="1">
      <alignment horizontal="center" vertical="center"/>
    </xf>
    <xf numFmtId="165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165" fontId="25" fillId="0" borderId="11" xfId="33" applyFont="1" applyFill="1" applyBorder="1" applyAlignment="1">
      <alignment horizontal="left" vertical="center" wrapText="1" indent="1"/>
      <protection/>
    </xf>
    <xf numFmtId="165" fontId="28" fillId="0" borderId="11" xfId="33" applyFont="1" applyFill="1" applyBorder="1" applyAlignment="1">
      <alignment horizontal="left" vertical="center" wrapText="1" indent="1"/>
      <protection/>
    </xf>
    <xf numFmtId="165" fontId="25" fillId="0" borderId="12" xfId="33" applyFont="1" applyFill="1" applyBorder="1" applyAlignment="1">
      <alignment horizontal="left" vertical="center" wrapText="1" indent="1"/>
      <protection/>
    </xf>
    <xf numFmtId="165" fontId="25" fillId="0" borderId="12" xfId="88" applyFont="1" applyFill="1" applyBorder="1" applyAlignment="1">
      <alignment horizontal="left" vertical="center" indent="1"/>
      <protection/>
    </xf>
    <xf numFmtId="165" fontId="25" fillId="0" borderId="13" xfId="33" applyFont="1" applyFill="1" applyBorder="1" applyAlignment="1">
      <alignment horizontal="left" vertical="center" wrapText="1" indent="1"/>
      <protection/>
    </xf>
    <xf numFmtId="165" fontId="26" fillId="0" borderId="14" xfId="88" applyFont="1" applyFill="1" applyBorder="1" applyAlignment="1">
      <alignment horizontal="left" vertical="center" indent="1"/>
      <protection/>
    </xf>
    <xf numFmtId="165" fontId="24" fillId="0" borderId="0" xfId="0" applyFont="1" applyFill="1" applyAlignment="1">
      <alignment/>
    </xf>
    <xf numFmtId="166" fontId="25" fillId="0" borderId="0" xfId="0" applyNumberFormat="1" applyFont="1" applyFill="1" applyBorder="1" applyAlignment="1">
      <alignment horizontal="right" vertical="center" indent="1"/>
    </xf>
    <xf numFmtId="166" fontId="25" fillId="0" borderId="11" xfId="0" applyNumberFormat="1" applyFont="1" applyFill="1" applyBorder="1" applyAlignment="1">
      <alignment horizontal="right" vertical="center" indent="1"/>
    </xf>
    <xf numFmtId="166" fontId="25" fillId="0" borderId="15" xfId="0" applyNumberFormat="1" applyFont="1" applyFill="1" applyBorder="1" applyAlignment="1">
      <alignment horizontal="right" vertical="center" indent="1"/>
    </xf>
    <xf numFmtId="165" fontId="26" fillId="0" borderId="0" xfId="0" applyFont="1" applyFill="1" applyBorder="1" applyAlignment="1">
      <alignment horizontal="center" vertical="top" wrapText="1"/>
    </xf>
    <xf numFmtId="165" fontId="26" fillId="0" borderId="0" xfId="0" applyFont="1" applyFill="1" applyBorder="1" applyAlignment="1">
      <alignment horizontal="right" indent="2"/>
    </xf>
    <xf numFmtId="168" fontId="26" fillId="0" borderId="0" xfId="0" applyNumberFormat="1" applyFont="1" applyFill="1" applyBorder="1" applyAlignment="1">
      <alignment horizontal="right" vertical="center" indent="1"/>
    </xf>
    <xf numFmtId="165" fontId="26" fillId="0" borderId="0" xfId="0" applyFont="1" applyFill="1" applyBorder="1" applyAlignment="1">
      <alignment horizontal="right" vertical="center" indent="1"/>
    </xf>
    <xf numFmtId="165" fontId="25" fillId="0" borderId="0" xfId="0" applyFont="1" applyFill="1" applyBorder="1" applyAlignment="1">
      <alignment horizontal="right" vertical="center" indent="1"/>
    </xf>
    <xf numFmtId="168" fontId="25" fillId="0" borderId="0" xfId="0" applyNumberFormat="1" applyFont="1" applyFill="1" applyBorder="1" applyAlignment="1">
      <alignment horizontal="right" vertical="center" indent="1"/>
    </xf>
    <xf numFmtId="169" fontId="24" fillId="0" borderId="0" xfId="0" applyNumberFormat="1" applyFont="1" applyAlignment="1">
      <alignment horizontal="right" vertical="center" indent="1"/>
    </xf>
    <xf numFmtId="169" fontId="24" fillId="0" borderId="0" xfId="0" applyNumberFormat="1" applyFont="1" applyFill="1" applyAlignment="1">
      <alignment horizontal="right" vertical="center" indent="1"/>
    </xf>
    <xf numFmtId="165" fontId="24" fillId="0" borderId="0" xfId="0" applyFont="1" applyAlignment="1">
      <alignment horizontal="right" vertical="center" indent="1"/>
    </xf>
    <xf numFmtId="165" fontId="0" fillId="0" borderId="0" xfId="0" applyFont="1" applyAlignment="1">
      <alignment/>
    </xf>
    <xf numFmtId="165" fontId="0" fillId="0" borderId="0" xfId="82" applyFill="1">
      <alignment/>
      <protection/>
    </xf>
    <xf numFmtId="165" fontId="0" fillId="0" borderId="0" xfId="82">
      <alignment/>
      <protection/>
    </xf>
    <xf numFmtId="49" fontId="26" fillId="0" borderId="0" xfId="35" applyNumberFormat="1" applyFont="1" applyFill="1" applyBorder="1" applyAlignment="1">
      <alignment horizontal="center" vertical="center" wrapText="1"/>
      <protection/>
    </xf>
    <xf numFmtId="165" fontId="24" fillId="0" borderId="0" xfId="82" applyFont="1">
      <alignment/>
      <protection/>
    </xf>
    <xf numFmtId="165" fontId="24" fillId="0" borderId="0" xfId="82" applyFont="1" applyFill="1" applyBorder="1">
      <alignment/>
      <protection/>
    </xf>
    <xf numFmtId="165" fontId="25" fillId="0" borderId="11" xfId="35" applyFont="1" applyFill="1" applyBorder="1" applyAlignment="1">
      <alignment horizontal="left" vertical="center" wrapText="1" indent="1"/>
      <protection/>
    </xf>
    <xf numFmtId="165" fontId="28" fillId="0" borderId="11" xfId="35" applyFont="1" applyFill="1" applyBorder="1" applyAlignment="1">
      <alignment horizontal="left" vertical="center" wrapText="1" indent="1"/>
      <protection/>
    </xf>
    <xf numFmtId="165" fontId="28" fillId="0" borderId="0" xfId="35" applyFont="1" applyFill="1" applyBorder="1" applyAlignment="1">
      <alignment horizontal="left" vertical="center" wrapText="1" indent="1"/>
      <protection/>
    </xf>
    <xf numFmtId="165" fontId="25" fillId="0" borderId="12" xfId="35" applyFont="1" applyFill="1" applyBorder="1" applyAlignment="1">
      <alignment horizontal="left" vertical="center" wrapText="1" indent="1"/>
      <protection/>
    </xf>
    <xf numFmtId="165" fontId="30" fillId="0" borderId="0" xfId="82" applyFont="1" applyFill="1" applyBorder="1" applyAlignment="1">
      <alignment horizontal="center" vertical="center" wrapText="1"/>
      <protection/>
    </xf>
    <xf numFmtId="165" fontId="29" fillId="0" borderId="0" xfId="82" applyFont="1" applyFill="1" applyBorder="1" applyAlignment="1">
      <alignment horizontal="center" vertical="center" wrapText="1"/>
      <protection/>
    </xf>
    <xf numFmtId="165" fontId="25" fillId="0" borderId="0" xfId="82" applyFont="1">
      <alignment/>
      <protection/>
    </xf>
    <xf numFmtId="165" fontId="25" fillId="0" borderId="0" xfId="82" applyFont="1" applyFill="1" applyBorder="1">
      <alignment/>
      <protection/>
    </xf>
    <xf numFmtId="172" fontId="29" fillId="0" borderId="0" xfId="82" applyNumberFormat="1" applyFont="1" applyFill="1" applyBorder="1" applyAlignment="1">
      <alignment horizontal="center" vertical="center" wrapText="1"/>
      <protection/>
    </xf>
    <xf numFmtId="171" fontId="26" fillId="0" borderId="0" xfId="82" applyNumberFormat="1" applyFont="1" applyFill="1" applyBorder="1" applyAlignment="1">
      <alignment horizontal="right" vertical="center" wrapText="1" indent="1"/>
      <protection/>
    </xf>
    <xf numFmtId="173" fontId="28" fillId="0" borderId="16" xfId="82" applyNumberFormat="1" applyFont="1" applyFill="1" applyBorder="1" applyAlignment="1">
      <alignment horizontal="left" vertical="center" wrapText="1" indent="1"/>
      <protection/>
    </xf>
    <xf numFmtId="165" fontId="28" fillId="0" borderId="0" xfId="82" applyFont="1" applyFill="1" applyBorder="1" applyAlignment="1">
      <alignment horizontal="left" vertical="center" wrapText="1" indent="1"/>
      <protection/>
    </xf>
    <xf numFmtId="171" fontId="25" fillId="0" borderId="17" xfId="82" applyNumberFormat="1" applyFont="1" applyFill="1" applyBorder="1" applyAlignment="1">
      <alignment horizontal="right" vertical="center" wrapText="1" indent="1"/>
      <protection/>
    </xf>
    <xf numFmtId="171" fontId="25" fillId="0" borderId="0" xfId="82" applyNumberFormat="1" applyFont="1" applyFill="1" applyBorder="1" applyAlignment="1">
      <alignment horizontal="right" vertical="center" wrapText="1" indent="1"/>
      <protection/>
    </xf>
    <xf numFmtId="165" fontId="24" fillId="0" borderId="0" xfId="82" applyFont="1" applyFill="1">
      <alignment/>
      <protection/>
    </xf>
    <xf numFmtId="173" fontId="28" fillId="0" borderId="11" xfId="82" applyNumberFormat="1" applyFont="1" applyFill="1" applyBorder="1" applyAlignment="1">
      <alignment horizontal="left" vertical="center" wrapText="1" indent="1"/>
      <protection/>
    </xf>
    <xf numFmtId="172" fontId="28" fillId="0" borderId="0" xfId="82" applyNumberFormat="1" applyFont="1" applyFill="1" applyBorder="1" applyAlignment="1">
      <alignment horizontal="left" vertical="center" wrapText="1" indent="1"/>
      <protection/>
    </xf>
    <xf numFmtId="167" fontId="25" fillId="0" borderId="11" xfId="82" applyNumberFormat="1" applyFont="1" applyFill="1" applyBorder="1" applyAlignment="1">
      <alignment horizontal="right" vertical="center" indent="1"/>
      <protection/>
    </xf>
    <xf numFmtId="173" fontId="28" fillId="0" borderId="15" xfId="82" applyNumberFormat="1" applyFont="1" applyFill="1" applyBorder="1" applyAlignment="1">
      <alignment horizontal="left" vertical="center" wrapText="1" indent="1"/>
      <protection/>
    </xf>
    <xf numFmtId="165" fontId="25" fillId="0" borderId="16" xfId="35" applyFont="1" applyFill="1" applyBorder="1" applyAlignment="1">
      <alignment horizontal="left" vertical="center" wrapText="1" indent="1"/>
      <protection/>
    </xf>
    <xf numFmtId="171" fontId="25" fillId="0" borderId="14" xfId="82" applyNumberFormat="1" applyFont="1" applyFill="1" applyBorder="1" applyAlignment="1">
      <alignment horizontal="right" vertical="center" wrapText="1" indent="1"/>
      <protection/>
    </xf>
    <xf numFmtId="171" fontId="25" fillId="0" borderId="16" xfId="82" applyNumberFormat="1" applyFont="1" applyFill="1" applyBorder="1" applyAlignment="1">
      <alignment horizontal="right" vertical="center" wrapText="1" indent="1"/>
      <protection/>
    </xf>
    <xf numFmtId="171" fontId="25" fillId="0" borderId="18" xfId="82" applyNumberFormat="1" applyFont="1" applyFill="1" applyBorder="1" applyAlignment="1">
      <alignment horizontal="right" vertical="center" wrapText="1" indent="1"/>
      <protection/>
    </xf>
    <xf numFmtId="167" fontId="25" fillId="0" borderId="16" xfId="82" applyNumberFormat="1" applyFont="1" applyFill="1" applyBorder="1" applyAlignment="1">
      <alignment horizontal="right" vertical="center" indent="1"/>
      <protection/>
    </xf>
    <xf numFmtId="171" fontId="25" fillId="0" borderId="11" xfId="82" applyNumberFormat="1" applyFont="1" applyFill="1" applyBorder="1" applyAlignment="1">
      <alignment horizontal="right" vertical="center" wrapText="1" indent="1"/>
      <protection/>
    </xf>
    <xf numFmtId="171" fontId="25" fillId="0" borderId="19" xfId="82" applyNumberFormat="1" applyFont="1" applyFill="1" applyBorder="1" applyAlignment="1">
      <alignment horizontal="right" vertical="center" wrapText="1" indent="1"/>
      <protection/>
    </xf>
    <xf numFmtId="171" fontId="25" fillId="0" borderId="20" xfId="82" applyNumberFormat="1" applyFont="1" applyFill="1" applyBorder="1" applyAlignment="1">
      <alignment horizontal="right" vertical="center" wrapText="1" indent="1"/>
      <protection/>
    </xf>
    <xf numFmtId="171" fontId="25" fillId="0" borderId="12" xfId="82" applyNumberFormat="1" applyFont="1" applyFill="1" applyBorder="1" applyAlignment="1">
      <alignment horizontal="right" vertical="center" wrapText="1" indent="1"/>
      <protection/>
    </xf>
    <xf numFmtId="165" fontId="26" fillId="0" borderId="0" xfId="35" applyFont="1" applyFill="1" applyAlignment="1">
      <alignment/>
      <protection/>
    </xf>
    <xf numFmtId="168" fontId="0" fillId="0" borderId="0" xfId="0" applyNumberFormat="1" applyAlignment="1">
      <alignment/>
    </xf>
    <xf numFmtId="171" fontId="25" fillId="0" borderId="21" xfId="82" applyNumberFormat="1" applyFont="1" applyFill="1" applyBorder="1" applyAlignment="1">
      <alignment horizontal="right" vertical="center" wrapText="1" indent="1"/>
      <protection/>
    </xf>
    <xf numFmtId="171" fontId="25" fillId="0" borderId="22" xfId="82" applyNumberFormat="1" applyFont="1" applyFill="1" applyBorder="1" applyAlignment="1">
      <alignment horizontal="right" vertical="center" wrapText="1" indent="1"/>
      <protection/>
    </xf>
    <xf numFmtId="171" fontId="25" fillId="0" borderId="23" xfId="82" applyNumberFormat="1" applyFont="1" applyFill="1" applyBorder="1" applyAlignment="1">
      <alignment horizontal="right" vertical="center" wrapText="1" indent="1"/>
      <protection/>
    </xf>
    <xf numFmtId="171" fontId="25" fillId="0" borderId="24" xfId="82" applyNumberFormat="1" applyFont="1" applyFill="1" applyBorder="1" applyAlignment="1">
      <alignment horizontal="right" vertical="center" wrapText="1" indent="1"/>
      <protection/>
    </xf>
    <xf numFmtId="171" fontId="25" fillId="0" borderId="25" xfId="82" applyNumberFormat="1" applyFont="1" applyFill="1" applyBorder="1" applyAlignment="1">
      <alignment horizontal="right" vertical="center" wrapText="1" indent="1"/>
      <protection/>
    </xf>
    <xf numFmtId="171" fontId="25" fillId="0" borderId="26" xfId="82" applyNumberFormat="1" applyFont="1" applyFill="1" applyBorder="1" applyAlignment="1">
      <alignment horizontal="right" vertical="center" wrapText="1" indent="1"/>
      <protection/>
    </xf>
    <xf numFmtId="171" fontId="25" fillId="0" borderId="27" xfId="82" applyNumberFormat="1" applyFont="1" applyFill="1" applyBorder="1" applyAlignment="1">
      <alignment horizontal="right" vertical="center" wrapText="1" indent="1"/>
      <protection/>
    </xf>
    <xf numFmtId="165" fontId="25" fillId="0" borderId="10" xfId="35" applyFont="1" applyFill="1" applyBorder="1" applyAlignment="1">
      <alignment horizontal="left" vertical="center" wrapText="1" indent="1"/>
      <protection/>
    </xf>
    <xf numFmtId="171" fontId="25" fillId="0" borderId="10" xfId="82" applyNumberFormat="1" applyFont="1" applyFill="1" applyBorder="1" applyAlignment="1">
      <alignment horizontal="right" vertical="center" wrapText="1" indent="1"/>
      <protection/>
    </xf>
    <xf numFmtId="165" fontId="24" fillId="0" borderId="10" xfId="82" applyFont="1" applyFill="1" applyBorder="1">
      <alignment/>
      <protection/>
    </xf>
    <xf numFmtId="167" fontId="25" fillId="0" borderId="12" xfId="82" applyNumberFormat="1" applyFont="1" applyFill="1" applyBorder="1" applyAlignment="1">
      <alignment horizontal="right" vertical="center" indent="1"/>
      <protection/>
    </xf>
    <xf numFmtId="169" fontId="26" fillId="0" borderId="28" xfId="89" applyNumberFormat="1" applyFont="1" applyFill="1" applyBorder="1" applyAlignment="1">
      <alignment horizontal="right" vertical="center" indent="1"/>
      <protection/>
    </xf>
    <xf numFmtId="169" fontId="25" fillId="0" borderId="29" xfId="89" applyNumberFormat="1" applyFont="1" applyFill="1" applyBorder="1" applyAlignment="1">
      <alignment horizontal="right" vertical="center" indent="1"/>
      <protection/>
    </xf>
    <xf numFmtId="169" fontId="25" fillId="0" borderId="30" xfId="89" applyNumberFormat="1" applyFont="1" applyFill="1" applyBorder="1" applyAlignment="1">
      <alignment horizontal="right" vertical="center" indent="1"/>
      <protection/>
    </xf>
    <xf numFmtId="165" fontId="71" fillId="0" borderId="0" xfId="0" applyFont="1" applyFill="1" applyBorder="1" applyAlignment="1">
      <alignment horizontal="right" vertical="center" indent="1"/>
    </xf>
    <xf numFmtId="165" fontId="72" fillId="0" borderId="0" xfId="0" applyFont="1" applyFill="1" applyBorder="1" applyAlignment="1">
      <alignment horizontal="right" vertical="center" indent="1"/>
    </xf>
    <xf numFmtId="169" fontId="73" fillId="0" borderId="0" xfId="0" applyNumberFormat="1" applyFont="1" applyFill="1" applyAlignment="1">
      <alignment horizontal="right" vertical="center" indent="1"/>
    </xf>
    <xf numFmtId="166" fontId="73" fillId="0" borderId="0" xfId="0" applyNumberFormat="1" applyFont="1" applyFill="1" applyAlignment="1">
      <alignment horizontal="right" vertical="center" indent="1"/>
    </xf>
    <xf numFmtId="166" fontId="26" fillId="34" borderId="31" xfId="0" applyNumberFormat="1" applyFont="1" applyFill="1" applyBorder="1" applyAlignment="1">
      <alignment horizontal="right" vertical="center" indent="1"/>
    </xf>
    <xf numFmtId="165" fontId="26" fillId="34" borderId="31" xfId="0" applyFont="1" applyFill="1" applyBorder="1" applyAlignment="1">
      <alignment horizontal="center" vertical="center" wrapText="1"/>
    </xf>
    <xf numFmtId="165" fontId="26" fillId="34" borderId="31" xfId="88" applyFont="1" applyFill="1" applyBorder="1" applyAlignment="1">
      <alignment horizontal="center" vertical="center" wrapText="1"/>
      <protection/>
    </xf>
    <xf numFmtId="172" fontId="29" fillId="34" borderId="31" xfId="82" applyNumberFormat="1" applyFont="1" applyFill="1" applyBorder="1" applyAlignment="1">
      <alignment horizontal="center" vertical="center" wrapText="1"/>
      <protection/>
    </xf>
    <xf numFmtId="171" fontId="26" fillId="34" borderId="32" xfId="82" applyNumberFormat="1" applyFont="1" applyFill="1" applyBorder="1" applyAlignment="1">
      <alignment horizontal="right" vertical="center" wrapText="1" indent="1"/>
      <protection/>
    </xf>
    <xf numFmtId="171" fontId="26" fillId="34" borderId="33" xfId="82" applyNumberFormat="1" applyFont="1" applyFill="1" applyBorder="1" applyAlignment="1">
      <alignment horizontal="right" vertical="center" wrapText="1" indent="1"/>
      <protection/>
    </xf>
    <xf numFmtId="171" fontId="26" fillId="34" borderId="34" xfId="82" applyNumberFormat="1" applyFont="1" applyFill="1" applyBorder="1" applyAlignment="1">
      <alignment horizontal="right" vertical="center" wrapText="1" indent="1"/>
      <protection/>
    </xf>
    <xf numFmtId="171" fontId="26" fillId="34" borderId="35" xfId="82" applyNumberFormat="1" applyFont="1" applyFill="1" applyBorder="1" applyAlignment="1">
      <alignment horizontal="right" vertical="center" wrapText="1" indent="1"/>
      <protection/>
    </xf>
    <xf numFmtId="167" fontId="30" fillId="34" borderId="31" xfId="82" applyNumberFormat="1" applyFont="1" applyFill="1" applyBorder="1" applyAlignment="1">
      <alignment horizontal="right" vertical="center" indent="1"/>
      <protection/>
    </xf>
    <xf numFmtId="171" fontId="26" fillId="34" borderId="31" xfId="82" applyNumberFormat="1" applyFont="1" applyFill="1" applyBorder="1" applyAlignment="1">
      <alignment horizontal="right" vertical="center" wrapText="1" indent="1"/>
      <protection/>
    </xf>
    <xf numFmtId="167" fontId="26" fillId="34" borderId="31" xfId="82" applyNumberFormat="1" applyFont="1" applyFill="1" applyBorder="1" applyAlignment="1">
      <alignment horizontal="right" vertical="center" indent="1"/>
      <protection/>
    </xf>
    <xf numFmtId="165" fontId="26" fillId="0" borderId="0" xfId="33" applyFont="1" applyBorder="1" applyAlignment="1">
      <alignment horizontal="center" wrapText="1"/>
      <protection/>
    </xf>
    <xf numFmtId="165" fontId="26" fillId="0" borderId="0" xfId="33" applyFont="1" applyFill="1" applyBorder="1" applyAlignment="1">
      <alignment horizontal="left" wrapText="1" indent="2"/>
      <protection/>
    </xf>
    <xf numFmtId="165" fontId="25" fillId="0" borderId="0" xfId="33" applyFont="1" applyFill="1" applyBorder="1" applyAlignment="1">
      <alignment horizontal="left" wrapText="1" indent="2"/>
      <protection/>
    </xf>
    <xf numFmtId="166" fontId="25" fillId="0" borderId="36" xfId="0" applyNumberFormat="1" applyFont="1" applyFill="1" applyBorder="1" applyAlignment="1">
      <alignment horizontal="right" vertical="center" indent="1"/>
    </xf>
    <xf numFmtId="166" fontId="25" fillId="0" borderId="29" xfId="0" applyNumberFormat="1" applyFont="1" applyFill="1" applyBorder="1" applyAlignment="1">
      <alignment horizontal="right" vertical="center" indent="1"/>
    </xf>
    <xf numFmtId="166" fontId="25" fillId="0" borderId="37" xfId="0" applyNumberFormat="1" applyFont="1" applyFill="1" applyBorder="1" applyAlignment="1">
      <alignment horizontal="right" vertical="center" indent="1"/>
    </xf>
    <xf numFmtId="165" fontId="26" fillId="34" borderId="32" xfId="0" applyFont="1" applyFill="1" applyBorder="1" applyAlignment="1">
      <alignment horizontal="right" vertical="center" indent="1"/>
    </xf>
    <xf numFmtId="166" fontId="26" fillId="34" borderId="32" xfId="0" applyNumberFormat="1" applyFont="1" applyFill="1" applyBorder="1" applyAlignment="1">
      <alignment horizontal="right" vertical="center" indent="1"/>
    </xf>
    <xf numFmtId="166" fontId="26" fillId="34" borderId="32" xfId="88" applyNumberFormat="1" applyFont="1" applyFill="1" applyBorder="1" applyAlignment="1">
      <alignment horizontal="right" vertical="center" indent="1"/>
      <protection/>
    </xf>
    <xf numFmtId="165" fontId="25" fillId="0" borderId="10" xfId="33" applyFont="1" applyFill="1" applyBorder="1" applyAlignment="1">
      <alignment horizontal="left" vertical="center" wrapText="1" indent="1"/>
      <protection/>
    </xf>
    <xf numFmtId="167" fontId="0" fillId="0" borderId="0" xfId="0" applyNumberFormat="1" applyAlignment="1">
      <alignment/>
    </xf>
    <xf numFmtId="165" fontId="24" fillId="0" borderId="0" xfId="0" applyFont="1" applyAlignment="1">
      <alignment/>
    </xf>
    <xf numFmtId="171" fontId="25" fillId="0" borderId="15" xfId="82" applyNumberFormat="1" applyFont="1" applyFill="1" applyBorder="1" applyAlignment="1">
      <alignment horizontal="right" vertical="center" wrapText="1" indent="1"/>
      <protection/>
    </xf>
    <xf numFmtId="165" fontId="24" fillId="0" borderId="0" xfId="0" applyFont="1" applyFill="1" applyBorder="1" applyAlignment="1">
      <alignment/>
    </xf>
    <xf numFmtId="171" fontId="0" fillId="0" borderId="0" xfId="0" applyNumberFormat="1" applyAlignment="1">
      <alignment/>
    </xf>
    <xf numFmtId="168" fontId="25" fillId="0" borderId="16" xfId="35" applyNumberFormat="1" applyFont="1" applyFill="1" applyBorder="1" applyAlignment="1">
      <alignment horizontal="right" vertical="center" indent="1"/>
      <protection/>
    </xf>
    <xf numFmtId="168" fontId="25" fillId="0" borderId="11" xfId="35" applyNumberFormat="1" applyFont="1" applyFill="1" applyBorder="1" applyAlignment="1">
      <alignment horizontal="right" vertical="center" indent="1"/>
      <protection/>
    </xf>
    <xf numFmtId="168" fontId="25" fillId="0" borderId="10" xfId="35" applyNumberFormat="1" applyFont="1" applyFill="1" applyBorder="1" applyAlignment="1">
      <alignment horizontal="right" vertical="center" indent="1"/>
      <protection/>
    </xf>
    <xf numFmtId="49" fontId="26" fillId="34" borderId="38" xfId="35" applyNumberFormat="1" applyFont="1" applyFill="1" applyBorder="1" applyAlignment="1">
      <alignment horizontal="center" vertical="center" wrapText="1"/>
      <protection/>
    </xf>
    <xf numFmtId="2" fontId="26" fillId="34" borderId="31" xfId="35" applyNumberFormat="1" applyFont="1" applyFill="1" applyBorder="1" applyAlignment="1">
      <alignment horizontal="center" vertical="center" wrapText="1"/>
      <protection/>
    </xf>
    <xf numFmtId="2" fontId="26" fillId="0" borderId="0" xfId="35" applyNumberFormat="1" applyFont="1" applyFill="1" applyBorder="1" applyAlignment="1">
      <alignment horizontal="center" vertical="center" wrapText="1"/>
      <protection/>
    </xf>
    <xf numFmtId="49" fontId="26" fillId="34" borderId="15" xfId="35" applyNumberFormat="1" applyFont="1" applyFill="1" applyBorder="1" applyAlignment="1">
      <alignment horizontal="center" vertical="center" wrapText="1"/>
      <protection/>
    </xf>
    <xf numFmtId="2" fontId="26" fillId="34" borderId="15" xfId="35" applyNumberFormat="1" applyFont="1" applyFill="1" applyBorder="1" applyAlignment="1">
      <alignment horizontal="center" vertical="center" wrapText="1"/>
      <protection/>
    </xf>
    <xf numFmtId="165" fontId="25" fillId="0" borderId="11" xfId="35" applyFont="1" applyFill="1" applyBorder="1" applyAlignment="1">
      <alignment horizontal="left" vertical="center" indent="1"/>
      <protection/>
    </xf>
    <xf numFmtId="165" fontId="25" fillId="0" borderId="0" xfId="35" applyFont="1" applyFill="1" applyBorder="1" applyAlignment="1">
      <alignment horizontal="left" vertical="center" indent="1"/>
      <protection/>
    </xf>
    <xf numFmtId="165" fontId="25" fillId="0" borderId="10" xfId="35" applyFont="1" applyFill="1" applyBorder="1" applyAlignment="1">
      <alignment horizontal="left" vertical="center" indent="1"/>
      <protection/>
    </xf>
    <xf numFmtId="165" fontId="25" fillId="0" borderId="12" xfId="35" applyFont="1" applyFill="1" applyBorder="1" applyAlignment="1">
      <alignment horizontal="left" vertical="center" indent="1"/>
      <protection/>
    </xf>
    <xf numFmtId="167" fontId="0" fillId="35" borderId="0" xfId="0" applyNumberFormat="1" applyFont="1" applyFill="1" applyAlignment="1">
      <alignment/>
    </xf>
    <xf numFmtId="167" fontId="0" fillId="36" borderId="0" xfId="0" applyNumberFormat="1" applyFont="1" applyFill="1" applyAlignment="1">
      <alignment/>
    </xf>
    <xf numFmtId="165" fontId="22" fillId="0" borderId="0" xfId="35" applyFont="1" applyFill="1" applyAlignment="1">
      <alignment/>
      <protection/>
    </xf>
    <xf numFmtId="165" fontId="21" fillId="0" borderId="0" xfId="35" applyFont="1" applyFill="1" applyBorder="1" applyAlignment="1">
      <alignment horizontal="center" vertical="center"/>
      <protection/>
    </xf>
    <xf numFmtId="170" fontId="21" fillId="0" borderId="0" xfId="35" applyNumberFormat="1" applyFont="1" applyFill="1" applyBorder="1" applyAlignment="1">
      <alignment horizontal="right" vertical="center"/>
      <protection/>
    </xf>
    <xf numFmtId="167" fontId="21" fillId="0" borderId="0" xfId="35" applyNumberFormat="1" applyFont="1" applyFill="1" applyBorder="1" applyAlignment="1">
      <alignment horizontal="right" vertical="center"/>
      <protection/>
    </xf>
    <xf numFmtId="165" fontId="21" fillId="0" borderId="0" xfId="35" applyFont="1" applyFill="1" applyBorder="1" applyAlignment="1">
      <alignment horizontal="center" vertical="center" wrapText="1" shrinkToFit="1"/>
      <protection/>
    </xf>
    <xf numFmtId="49" fontId="21" fillId="0" borderId="0" xfId="35" applyNumberFormat="1" applyFont="1" applyFill="1" applyBorder="1" applyAlignment="1">
      <alignment horizontal="center" vertical="center" wrapText="1"/>
      <protection/>
    </xf>
    <xf numFmtId="165" fontId="22" fillId="0" borderId="0" xfId="35" applyFont="1" applyFill="1" applyBorder="1" applyAlignment="1">
      <alignment/>
      <protection/>
    </xf>
    <xf numFmtId="165" fontId="22" fillId="0" borderId="39" xfId="35" applyFont="1" applyFill="1" applyBorder="1" applyAlignment="1">
      <alignment/>
      <protection/>
    </xf>
    <xf numFmtId="2" fontId="21" fillId="0" borderId="39" xfId="35" applyNumberFormat="1" applyFont="1" applyFill="1" applyBorder="1" applyAlignment="1">
      <alignment horizontal="center"/>
      <protection/>
    </xf>
    <xf numFmtId="2" fontId="21" fillId="0" borderId="0" xfId="35" applyNumberFormat="1" applyFont="1" applyFill="1" applyBorder="1" applyAlignment="1">
      <alignment horizontal="center"/>
      <protection/>
    </xf>
    <xf numFmtId="165" fontId="21" fillId="34" borderId="31" xfId="35" applyFont="1" applyFill="1" applyBorder="1" applyAlignment="1">
      <alignment horizontal="center" vertical="center"/>
      <protection/>
    </xf>
    <xf numFmtId="171" fontId="21" fillId="34" borderId="31" xfId="35" applyNumberFormat="1" applyFont="1" applyFill="1" applyBorder="1" applyAlignment="1">
      <alignment horizontal="right" vertical="center" indent="1"/>
      <protection/>
    </xf>
    <xf numFmtId="171" fontId="21" fillId="34" borderId="40" xfId="35" applyNumberFormat="1" applyFont="1" applyFill="1" applyBorder="1" applyAlignment="1">
      <alignment horizontal="right" vertical="center" indent="1"/>
      <protection/>
    </xf>
    <xf numFmtId="167" fontId="21" fillId="34" borderId="35" xfId="35" applyNumberFormat="1" applyFont="1" applyFill="1" applyBorder="1" applyAlignment="1">
      <alignment horizontal="right" vertical="center" indent="1"/>
      <protection/>
    </xf>
    <xf numFmtId="167" fontId="21" fillId="0" borderId="0" xfId="35" applyNumberFormat="1" applyFont="1" applyFill="1" applyBorder="1" applyAlignment="1">
      <alignment horizontal="right" vertical="center" indent="1"/>
      <protection/>
    </xf>
    <xf numFmtId="171" fontId="21" fillId="34" borderId="32" xfId="35" applyNumberFormat="1" applyFont="1" applyFill="1" applyBorder="1" applyAlignment="1">
      <alignment horizontal="right" vertical="center" indent="1"/>
      <protection/>
    </xf>
    <xf numFmtId="171" fontId="21" fillId="34" borderId="41" xfId="35" applyNumberFormat="1" applyFont="1" applyFill="1" applyBorder="1" applyAlignment="1">
      <alignment horizontal="right" vertical="center" indent="1"/>
      <protection/>
    </xf>
    <xf numFmtId="171" fontId="21" fillId="34" borderId="35" xfId="35" applyNumberFormat="1" applyFont="1" applyFill="1" applyBorder="1" applyAlignment="1">
      <alignment horizontal="right" vertical="center" indent="1"/>
      <protection/>
    </xf>
    <xf numFmtId="165" fontId="21" fillId="0" borderId="16" xfId="35" applyFont="1" applyFill="1" applyBorder="1" applyAlignment="1">
      <alignment horizontal="left" vertical="center" indent="2"/>
      <protection/>
    </xf>
    <xf numFmtId="165" fontId="21" fillId="0" borderId="0" xfId="35" applyFont="1" applyFill="1" applyBorder="1" applyAlignment="1">
      <alignment horizontal="left" vertical="center"/>
      <protection/>
    </xf>
    <xf numFmtId="171" fontId="21" fillId="0" borderId="14" xfId="35" applyNumberFormat="1" applyFont="1" applyFill="1" applyBorder="1" applyAlignment="1">
      <alignment horizontal="right" vertical="center" indent="1"/>
      <protection/>
    </xf>
    <xf numFmtId="171" fontId="21" fillId="0" borderId="42" xfId="35" applyNumberFormat="1" applyFont="1" applyFill="1" applyBorder="1" applyAlignment="1">
      <alignment horizontal="right" vertical="center" indent="1"/>
      <protection/>
    </xf>
    <xf numFmtId="167" fontId="21" fillId="0" borderId="43" xfId="35" applyNumberFormat="1" applyFont="1" applyFill="1" applyBorder="1" applyAlignment="1">
      <alignment horizontal="right" vertical="center" indent="1"/>
      <protection/>
    </xf>
    <xf numFmtId="171" fontId="21" fillId="0" borderId="44" xfId="35" applyNumberFormat="1" applyFont="1" applyFill="1" applyBorder="1" applyAlignment="1">
      <alignment horizontal="right" vertical="center" indent="1"/>
      <protection/>
    </xf>
    <xf numFmtId="171" fontId="21" fillId="0" borderId="45" xfId="35" applyNumberFormat="1" applyFont="1" applyFill="1" applyBorder="1" applyAlignment="1">
      <alignment horizontal="right" vertical="center" indent="1"/>
      <protection/>
    </xf>
    <xf numFmtId="171" fontId="21" fillId="0" borderId="43" xfId="35" applyNumberFormat="1" applyFont="1" applyFill="1" applyBorder="1" applyAlignment="1">
      <alignment horizontal="right" vertical="center" indent="1"/>
      <protection/>
    </xf>
    <xf numFmtId="167" fontId="21" fillId="0" borderId="14" xfId="35" applyNumberFormat="1" applyFont="1" applyFill="1" applyBorder="1" applyAlignment="1">
      <alignment horizontal="right" vertical="center" indent="1"/>
      <protection/>
    </xf>
    <xf numFmtId="165" fontId="22" fillId="0" borderId="0" xfId="35" applyFont="1" applyFill="1" applyBorder="1" applyAlignment="1">
      <alignment horizontal="left" vertical="center" indent="1"/>
      <protection/>
    </xf>
    <xf numFmtId="171" fontId="22" fillId="0" borderId="11" xfId="35" applyNumberFormat="1" applyFont="1" applyFill="1" applyBorder="1" applyAlignment="1">
      <alignment horizontal="right" vertical="center" indent="1"/>
      <protection/>
    </xf>
    <xf numFmtId="171" fontId="22" fillId="0" borderId="46" xfId="35" applyNumberFormat="1" applyFont="1" applyFill="1" applyBorder="1" applyAlignment="1">
      <alignment horizontal="right" vertical="center" indent="1"/>
      <protection/>
    </xf>
    <xf numFmtId="167" fontId="22" fillId="0" borderId="47" xfId="35" applyNumberFormat="1" applyFont="1" applyFill="1" applyBorder="1" applyAlignment="1">
      <alignment horizontal="right" vertical="center" indent="1"/>
      <protection/>
    </xf>
    <xf numFmtId="167" fontId="22" fillId="0" borderId="0" xfId="35" applyNumberFormat="1" applyFont="1" applyFill="1" applyBorder="1" applyAlignment="1">
      <alignment horizontal="right" vertical="center" indent="1"/>
      <protection/>
    </xf>
    <xf numFmtId="171" fontId="22" fillId="0" borderId="48" xfId="35" applyNumberFormat="1" applyFont="1" applyFill="1" applyBorder="1" applyAlignment="1">
      <alignment horizontal="right" vertical="center" indent="1"/>
      <protection/>
    </xf>
    <xf numFmtId="171" fontId="22" fillId="0" borderId="49" xfId="35" applyNumberFormat="1" applyFont="1" applyFill="1" applyBorder="1" applyAlignment="1">
      <alignment horizontal="right" vertical="center" indent="1"/>
      <protection/>
    </xf>
    <xf numFmtId="171" fontId="22" fillId="0" borderId="47" xfId="35" applyNumberFormat="1" applyFont="1" applyFill="1" applyBorder="1" applyAlignment="1">
      <alignment horizontal="right" vertical="center" indent="1"/>
      <protection/>
    </xf>
    <xf numFmtId="165" fontId="22" fillId="0" borderId="10" xfId="35" applyFont="1" applyFill="1" applyBorder="1" applyAlignment="1">
      <alignment horizontal="left" vertical="center" indent="1"/>
      <protection/>
    </xf>
    <xf numFmtId="171" fontId="22" fillId="0" borderId="11" xfId="76" applyNumberFormat="1" applyFont="1" applyFill="1" applyBorder="1" applyAlignment="1">
      <alignment horizontal="right" vertical="center" indent="1"/>
    </xf>
    <xf numFmtId="171" fontId="22" fillId="0" borderId="46" xfId="76" applyNumberFormat="1" applyFont="1" applyFill="1" applyBorder="1" applyAlignment="1">
      <alignment horizontal="right" vertical="center" indent="1"/>
    </xf>
    <xf numFmtId="171" fontId="22" fillId="0" borderId="48" xfId="76" applyNumberFormat="1" applyFont="1" applyFill="1" applyBorder="1" applyAlignment="1">
      <alignment horizontal="right" vertical="center" indent="1"/>
    </xf>
    <xf numFmtId="171" fontId="22" fillId="0" borderId="49" xfId="76" applyNumberFormat="1" applyFont="1" applyFill="1" applyBorder="1" applyAlignment="1">
      <alignment horizontal="right" vertical="center" indent="1"/>
    </xf>
    <xf numFmtId="171" fontId="22" fillId="0" borderId="47" xfId="76" applyNumberFormat="1" applyFont="1" applyFill="1" applyBorder="1" applyAlignment="1">
      <alignment horizontal="right" vertical="center" indent="1"/>
    </xf>
    <xf numFmtId="165" fontId="21" fillId="0" borderId="11" xfId="35" applyFont="1" applyFill="1" applyBorder="1" applyAlignment="1">
      <alignment horizontal="left" vertical="center" indent="2"/>
      <protection/>
    </xf>
    <xf numFmtId="171" fontId="21" fillId="0" borderId="11" xfId="35" applyNumberFormat="1" applyFont="1" applyFill="1" applyBorder="1" applyAlignment="1">
      <alignment horizontal="right" vertical="center" indent="1"/>
      <protection/>
    </xf>
    <xf numFmtId="171" fontId="21" fillId="0" borderId="46" xfId="35" applyNumberFormat="1" applyFont="1" applyFill="1" applyBorder="1" applyAlignment="1">
      <alignment horizontal="right" vertical="center" indent="1"/>
      <protection/>
    </xf>
    <xf numFmtId="167" fontId="21" fillId="0" borderId="47" xfId="35" applyNumberFormat="1" applyFont="1" applyFill="1" applyBorder="1" applyAlignment="1">
      <alignment horizontal="right" vertical="center" indent="1"/>
      <protection/>
    </xf>
    <xf numFmtId="171" fontId="21" fillId="0" borderId="48" xfId="35" applyNumberFormat="1" applyFont="1" applyFill="1" applyBorder="1" applyAlignment="1">
      <alignment horizontal="right" vertical="center" indent="1"/>
      <protection/>
    </xf>
    <xf numFmtId="171" fontId="21" fillId="0" borderId="49" xfId="35" applyNumberFormat="1" applyFont="1" applyFill="1" applyBorder="1" applyAlignment="1">
      <alignment horizontal="right" vertical="center" indent="1"/>
      <protection/>
    </xf>
    <xf numFmtId="171" fontId="21" fillId="0" borderId="47" xfId="35" applyNumberFormat="1" applyFont="1" applyFill="1" applyBorder="1" applyAlignment="1">
      <alignment horizontal="right" vertical="center" indent="1"/>
      <protection/>
    </xf>
    <xf numFmtId="171" fontId="22" fillId="0" borderId="12" xfId="35" applyNumberFormat="1" applyFont="1" applyFill="1" applyBorder="1" applyAlignment="1">
      <alignment horizontal="right" vertical="center" indent="1"/>
      <protection/>
    </xf>
    <xf numFmtId="171" fontId="22" fillId="0" borderId="50" xfId="35" applyNumberFormat="1" applyFont="1" applyFill="1" applyBorder="1" applyAlignment="1">
      <alignment horizontal="right" vertical="center" indent="1"/>
      <protection/>
    </xf>
    <xf numFmtId="167" fontId="22" fillId="0" borderId="51" xfId="35" applyNumberFormat="1" applyFont="1" applyFill="1" applyBorder="1" applyAlignment="1">
      <alignment horizontal="right" vertical="center" indent="1"/>
      <protection/>
    </xf>
    <xf numFmtId="171" fontId="22" fillId="0" borderId="52" xfId="35" applyNumberFormat="1" applyFont="1" applyFill="1" applyBorder="1" applyAlignment="1">
      <alignment horizontal="right" vertical="center" indent="1"/>
      <protection/>
    </xf>
    <xf numFmtId="171" fontId="22" fillId="0" borderId="53" xfId="35" applyNumberFormat="1" applyFont="1" applyFill="1" applyBorder="1" applyAlignment="1">
      <alignment horizontal="right" vertical="center" indent="1"/>
      <protection/>
    </xf>
    <xf numFmtId="171" fontId="22" fillId="0" borderId="51" xfId="35" applyNumberFormat="1" applyFont="1" applyFill="1" applyBorder="1" applyAlignment="1">
      <alignment horizontal="right" vertical="center" indent="1"/>
      <protection/>
    </xf>
    <xf numFmtId="166" fontId="25" fillId="0" borderId="16" xfId="0" applyNumberFormat="1" applyFont="1" applyFill="1" applyBorder="1" applyAlignment="1">
      <alignment horizontal="right" vertical="center" indent="1"/>
    </xf>
    <xf numFmtId="169" fontId="24" fillId="0" borderId="0" xfId="0" applyNumberFormat="1" applyFont="1" applyAlignment="1">
      <alignment horizontal="right" vertical="center" indent="1"/>
    </xf>
    <xf numFmtId="165" fontId="24" fillId="0" borderId="39" xfId="0" applyFont="1" applyBorder="1" applyAlignment="1">
      <alignment horizontal="right" vertical="center" indent="1"/>
    </xf>
    <xf numFmtId="166" fontId="26" fillId="0" borderId="14" xfId="88" applyNumberFormat="1" applyFont="1" applyFill="1" applyBorder="1" applyAlignment="1">
      <alignment horizontal="right" vertical="center" indent="1"/>
      <protection/>
    </xf>
    <xf numFmtId="166" fontId="25" fillId="0" borderId="12" xfId="88" applyNumberFormat="1" applyFont="1" applyFill="1" applyBorder="1" applyAlignment="1">
      <alignment horizontal="right" vertical="center" indent="1"/>
      <protection/>
    </xf>
    <xf numFmtId="166" fontId="25" fillId="0" borderId="11" xfId="88" applyNumberFormat="1" applyFont="1" applyFill="1" applyBorder="1" applyAlignment="1">
      <alignment horizontal="right" vertical="center" indent="1"/>
      <protection/>
    </xf>
    <xf numFmtId="171" fontId="22" fillId="0" borderId="0" xfId="35" applyNumberFormat="1" applyFont="1" applyFill="1" applyBorder="1" applyAlignment="1">
      <alignment horizontal="right" vertical="center" indent="1"/>
      <protection/>
    </xf>
    <xf numFmtId="168" fontId="26" fillId="34" borderId="54" xfId="0" applyNumberFormat="1" applyFont="1" applyFill="1" applyBorder="1" applyAlignment="1">
      <alignment horizontal="right" vertical="center" indent="1"/>
    </xf>
    <xf numFmtId="165" fontId="25" fillId="0" borderId="18" xfId="0" applyFont="1" applyFill="1" applyBorder="1" applyAlignment="1">
      <alignment horizontal="right" vertical="center" indent="1"/>
    </xf>
    <xf numFmtId="168" fontId="25" fillId="0" borderId="36" xfId="0" applyNumberFormat="1" applyFont="1" applyFill="1" applyBorder="1" applyAlignment="1">
      <alignment horizontal="right" vertical="center" indent="1"/>
    </xf>
    <xf numFmtId="165" fontId="25" fillId="0" borderId="19" xfId="0" applyFont="1" applyFill="1" applyBorder="1" applyAlignment="1">
      <alignment horizontal="right" vertical="center" indent="1"/>
    </xf>
    <xf numFmtId="168" fontId="25" fillId="0" borderId="29" xfId="0" applyNumberFormat="1" applyFont="1" applyFill="1" applyBorder="1" applyAlignment="1">
      <alignment horizontal="right" vertical="center" indent="1"/>
    </xf>
    <xf numFmtId="165" fontId="25" fillId="0" borderId="55" xfId="0" applyFont="1" applyFill="1" applyBorder="1" applyAlignment="1">
      <alignment horizontal="right" vertical="center" indent="1"/>
    </xf>
    <xf numFmtId="168" fontId="25" fillId="0" borderId="37" xfId="0" applyNumberFormat="1" applyFont="1" applyFill="1" applyBorder="1" applyAlignment="1">
      <alignment horizontal="right" vertical="center" indent="1"/>
    </xf>
    <xf numFmtId="169" fontId="26" fillId="34" borderId="32" xfId="89" applyNumberFormat="1" applyFont="1" applyFill="1" applyBorder="1" applyAlignment="1">
      <alignment horizontal="right" vertical="center" indent="1"/>
      <protection/>
    </xf>
    <xf numFmtId="169" fontId="26" fillId="34" borderId="54" xfId="89" applyNumberFormat="1" applyFont="1" applyFill="1" applyBorder="1" applyAlignment="1">
      <alignment horizontal="right" vertical="center" indent="1"/>
      <protection/>
    </xf>
    <xf numFmtId="169" fontId="26" fillId="0" borderId="44" xfId="89" applyNumberFormat="1" applyFont="1" applyFill="1" applyBorder="1" applyAlignment="1">
      <alignment horizontal="right" vertical="center" indent="1"/>
      <protection/>
    </xf>
    <xf numFmtId="169" fontId="25" fillId="0" borderId="52" xfId="89" applyNumberFormat="1" applyFont="1" applyFill="1" applyBorder="1" applyAlignment="1">
      <alignment horizontal="right" vertical="center" indent="1"/>
      <protection/>
    </xf>
    <xf numFmtId="169" fontId="25" fillId="0" borderId="19" xfId="89" applyNumberFormat="1" applyFont="1" applyFill="1" applyBorder="1" applyAlignment="1">
      <alignment horizontal="right" vertical="center" indent="1"/>
      <protection/>
    </xf>
    <xf numFmtId="166" fontId="26" fillId="0" borderId="28" xfId="89" applyNumberFormat="1" applyFont="1" applyFill="1" applyBorder="1" applyAlignment="1">
      <alignment horizontal="right" vertical="center" indent="1"/>
      <protection/>
    </xf>
    <xf numFmtId="166" fontId="25" fillId="0" borderId="30" xfId="89" applyNumberFormat="1" applyFont="1" applyFill="1" applyBorder="1" applyAlignment="1">
      <alignment horizontal="right" vertical="center" indent="1"/>
      <protection/>
    </xf>
    <xf numFmtId="166" fontId="25" fillId="0" borderId="29" xfId="89" applyNumberFormat="1" applyFont="1" applyFill="1" applyBorder="1" applyAlignment="1">
      <alignment horizontal="right" vertical="center" indent="1"/>
      <protection/>
    </xf>
    <xf numFmtId="167" fontId="25" fillId="0" borderId="31" xfId="82" applyNumberFormat="1" applyFont="1" applyFill="1" applyBorder="1" applyAlignment="1">
      <alignment horizontal="right" vertical="center" indent="1"/>
      <protection/>
    </xf>
    <xf numFmtId="169" fontId="25" fillId="0" borderId="50" xfId="89" applyNumberFormat="1" applyFont="1" applyFill="1" applyBorder="1" applyAlignment="1">
      <alignment horizontal="right" vertical="center" indent="1"/>
      <protection/>
    </xf>
    <xf numFmtId="165" fontId="24" fillId="0" borderId="0" xfId="0" applyFont="1" applyFill="1" applyAlignment="1">
      <alignment/>
    </xf>
    <xf numFmtId="167" fontId="0" fillId="36" borderId="0" xfId="0" applyNumberFormat="1" applyFill="1" applyAlignment="1">
      <alignment/>
    </xf>
    <xf numFmtId="2" fontId="24" fillId="0" borderId="0" xfId="0" applyNumberFormat="1" applyFont="1" applyAlignment="1">
      <alignment/>
    </xf>
    <xf numFmtId="165" fontId="74" fillId="0" borderId="0" xfId="0" applyFont="1" applyAlignment="1">
      <alignment/>
    </xf>
    <xf numFmtId="166" fontId="26" fillId="34" borderId="31" xfId="89" applyNumberFormat="1" applyFont="1" applyFill="1" applyBorder="1" applyAlignment="1">
      <alignment horizontal="right" vertical="center" indent="1"/>
      <protection/>
    </xf>
    <xf numFmtId="165" fontId="32" fillId="34" borderId="31" xfId="82" applyFont="1" applyFill="1" applyBorder="1" applyAlignment="1">
      <alignment horizontal="center" vertical="center" wrapText="1"/>
      <protection/>
    </xf>
    <xf numFmtId="165" fontId="32" fillId="0" borderId="0" xfId="82" applyFont="1" applyFill="1" applyBorder="1" applyAlignment="1">
      <alignment horizontal="center" vertical="center" wrapText="1"/>
      <protection/>
    </xf>
    <xf numFmtId="165" fontId="25" fillId="0" borderId="14" xfId="82" applyFont="1" applyFill="1" applyBorder="1" applyAlignment="1">
      <alignment horizontal="left" vertical="center" indent="1"/>
      <protection/>
    </xf>
    <xf numFmtId="165" fontId="25" fillId="0" borderId="11" xfId="82" applyFont="1" applyFill="1" applyBorder="1" applyAlignment="1">
      <alignment horizontal="left" vertical="center" indent="1"/>
      <protection/>
    </xf>
    <xf numFmtId="165" fontId="25" fillId="0" borderId="12" xfId="82" applyFont="1" applyFill="1" applyBorder="1" applyAlignment="1">
      <alignment horizontal="left" vertical="center" indent="1"/>
      <protection/>
    </xf>
    <xf numFmtId="165" fontId="25" fillId="0" borderId="10" xfId="82" applyFont="1" applyFill="1" applyBorder="1" applyAlignment="1">
      <alignment horizontal="center" vertical="center"/>
      <protection/>
    </xf>
    <xf numFmtId="165" fontId="24" fillId="0" borderId="0" xfId="0" applyFont="1" applyBorder="1" applyAlignment="1">
      <alignment/>
    </xf>
    <xf numFmtId="169" fontId="25" fillId="0" borderId="46" xfId="89" applyNumberFormat="1" applyFont="1" applyFill="1" applyBorder="1" applyAlignment="1">
      <alignment horizontal="right" vertical="center" indent="1"/>
      <protection/>
    </xf>
    <xf numFmtId="169" fontId="25" fillId="0" borderId="56" xfId="89" applyNumberFormat="1" applyFont="1" applyFill="1" applyBorder="1" applyAlignment="1">
      <alignment horizontal="right" vertical="center" indent="1"/>
      <protection/>
    </xf>
    <xf numFmtId="169" fontId="25" fillId="0" borderId="57" xfId="89" applyNumberFormat="1" applyFont="1" applyFill="1" applyBorder="1" applyAlignment="1">
      <alignment horizontal="right" vertical="center" indent="1"/>
      <protection/>
    </xf>
    <xf numFmtId="165" fontId="33" fillId="37" borderId="23" xfId="90" applyFont="1" applyFill="1" applyBorder="1" applyAlignment="1">
      <alignment horizontal="center"/>
      <protection/>
    </xf>
    <xf numFmtId="165" fontId="33" fillId="37" borderId="23" xfId="91" applyFont="1" applyFill="1" applyBorder="1" applyAlignment="1">
      <alignment horizontal="center"/>
      <protection/>
    </xf>
    <xf numFmtId="171" fontId="25" fillId="0" borderId="55" xfId="82" applyNumberFormat="1" applyFont="1" applyFill="1" applyBorder="1" applyAlignment="1">
      <alignment horizontal="right" vertical="center" wrapText="1" indent="1"/>
      <protection/>
    </xf>
    <xf numFmtId="165" fontId="33" fillId="37" borderId="23" xfId="90" applyFont="1" applyFill="1" applyBorder="1" applyAlignment="1">
      <alignment horizontal="left"/>
      <protection/>
    </xf>
    <xf numFmtId="165" fontId="0" fillId="0" borderId="0" xfId="82" applyAlignment="1">
      <alignment/>
      <protection/>
    </xf>
    <xf numFmtId="165" fontId="25" fillId="0" borderId="0" xfId="35" applyFont="1" applyFill="1" applyBorder="1" applyAlignment="1">
      <alignment horizontal="left" vertical="center" wrapText="1" indent="1"/>
      <protection/>
    </xf>
    <xf numFmtId="0" fontId="33" fillId="37" borderId="23" xfId="92" applyFont="1" applyFill="1" applyBorder="1" applyAlignment="1">
      <alignment horizontal="center"/>
      <protection/>
    </xf>
    <xf numFmtId="0" fontId="33" fillId="0" borderId="4" xfId="92" applyFont="1" applyFill="1" applyBorder="1" applyAlignment="1">
      <alignment wrapText="1"/>
      <protection/>
    </xf>
    <xf numFmtId="0" fontId="33" fillId="0" borderId="4" xfId="92" applyFont="1" applyFill="1" applyBorder="1" applyAlignment="1">
      <alignment horizontal="right" wrapText="1"/>
      <protection/>
    </xf>
    <xf numFmtId="174" fontId="33" fillId="0" borderId="4" xfId="90" applyNumberFormat="1" applyFont="1" applyFill="1" applyBorder="1" applyAlignment="1">
      <alignment horizontal="right" wrapText="1"/>
      <protection/>
    </xf>
    <xf numFmtId="174" fontId="33" fillId="0" borderId="4" xfId="91" applyNumberFormat="1" applyFont="1" applyFill="1" applyBorder="1" applyAlignment="1">
      <alignment horizontal="right" wrapText="1"/>
      <protection/>
    </xf>
    <xf numFmtId="174" fontId="0" fillId="0" borderId="0" xfId="82" applyNumberFormat="1" applyFill="1">
      <alignment/>
      <protection/>
    </xf>
    <xf numFmtId="174" fontId="0" fillId="0" borderId="0" xfId="82" applyNumberFormat="1">
      <alignment/>
      <protection/>
    </xf>
    <xf numFmtId="174" fontId="33" fillId="37" borderId="23" xfId="90" applyNumberFormat="1" applyFont="1" applyFill="1" applyBorder="1" applyAlignment="1">
      <alignment horizontal="center"/>
      <protection/>
    </xf>
    <xf numFmtId="174" fontId="33" fillId="37" borderId="23" xfId="90" applyNumberFormat="1" applyFont="1" applyFill="1" applyBorder="1" applyAlignment="1">
      <alignment horizontal="center"/>
      <protection/>
    </xf>
    <xf numFmtId="174" fontId="33" fillId="37" borderId="23" xfId="91" applyNumberFormat="1" applyFont="1" applyFill="1" applyBorder="1" applyAlignment="1">
      <alignment horizontal="center"/>
      <protection/>
    </xf>
    <xf numFmtId="174" fontId="33" fillId="0" borderId="4" xfId="90" applyNumberFormat="1" applyFont="1" applyFill="1" applyBorder="1" applyAlignment="1">
      <alignment wrapText="1"/>
      <protection/>
    </xf>
    <xf numFmtId="0" fontId="33" fillId="37" borderId="23" xfId="93" applyFont="1" applyFill="1" applyBorder="1" applyAlignment="1">
      <alignment horizontal="center"/>
      <protection/>
    </xf>
    <xf numFmtId="0" fontId="33" fillId="0" borderId="4" xfId="93" applyFont="1" applyFill="1" applyBorder="1" applyAlignment="1">
      <alignment wrapText="1"/>
      <protection/>
    </xf>
    <xf numFmtId="0" fontId="33" fillId="0" borderId="4" xfId="93" applyFont="1" applyFill="1" applyBorder="1" applyAlignment="1">
      <alignment horizontal="right" wrapText="1"/>
      <protection/>
    </xf>
    <xf numFmtId="165" fontId="25" fillId="0" borderId="0" xfId="35" applyFont="1" applyFill="1" applyBorder="1" applyAlignment="1">
      <alignment vertical="center" wrapText="1"/>
      <protection/>
    </xf>
    <xf numFmtId="171" fontId="25" fillId="0" borderId="0" xfId="82" applyNumberFormat="1" applyFont="1" applyFill="1" applyBorder="1" applyAlignment="1">
      <alignment horizontal="center" vertical="center" wrapText="1"/>
      <protection/>
    </xf>
    <xf numFmtId="165" fontId="0" fillId="0" borderId="0" xfId="82" applyFont="1" applyFill="1">
      <alignment/>
      <protection/>
    </xf>
    <xf numFmtId="165" fontId="0" fillId="0" borderId="0" xfId="82" applyFont="1">
      <alignment/>
      <protection/>
    </xf>
    <xf numFmtId="165" fontId="0" fillId="0" borderId="0" xfId="82" applyAlignment="1">
      <alignment horizontal="center"/>
      <protection/>
    </xf>
    <xf numFmtId="165" fontId="37" fillId="0" borderId="0" xfId="82" applyFont="1">
      <alignment/>
      <protection/>
    </xf>
    <xf numFmtId="165" fontId="37" fillId="0" borderId="0" xfId="82" applyFont="1" applyAlignment="1">
      <alignment vertical="center"/>
      <protection/>
    </xf>
    <xf numFmtId="165" fontId="38" fillId="0" borderId="0" xfId="82" applyFont="1">
      <alignment/>
      <protection/>
    </xf>
    <xf numFmtId="171" fontId="25" fillId="38" borderId="11" xfId="82" applyNumberFormat="1" applyFont="1" applyFill="1" applyBorder="1" applyAlignment="1">
      <alignment horizontal="center" vertical="center" wrapText="1"/>
      <protection/>
    </xf>
    <xf numFmtId="171" fontId="56" fillId="38" borderId="34" xfId="82" applyNumberFormat="1" applyFont="1" applyFill="1" applyBorder="1" applyAlignment="1">
      <alignment horizontal="center" vertical="center" wrapText="1"/>
      <protection/>
    </xf>
    <xf numFmtId="171" fontId="56" fillId="39" borderId="35" xfId="82" applyNumberFormat="1" applyFont="1" applyFill="1" applyBorder="1" applyAlignment="1">
      <alignment horizontal="center" vertical="center" wrapText="1"/>
      <protection/>
    </xf>
    <xf numFmtId="165" fontId="34" fillId="0" borderId="0" xfId="82" applyFont="1" applyAlignment="1">
      <alignment vertical="center"/>
      <protection/>
    </xf>
    <xf numFmtId="165" fontId="35" fillId="0" borderId="0" xfId="82" applyFont="1" applyAlignment="1">
      <alignment vertical="center"/>
      <protection/>
    </xf>
    <xf numFmtId="165" fontId="36" fillId="0" borderId="0" xfId="82" applyFont="1" applyAlignment="1">
      <alignment vertical="center"/>
      <protection/>
    </xf>
    <xf numFmtId="165" fontId="20" fillId="0" borderId="0" xfId="82" applyFont="1" applyAlignment="1">
      <alignment/>
      <protection/>
    </xf>
    <xf numFmtId="165" fontId="56" fillId="0" borderId="58" xfId="82" applyFont="1" applyBorder="1" applyAlignment="1">
      <alignment horizontal="center" vertical="center"/>
      <protection/>
    </xf>
    <xf numFmtId="165" fontId="57" fillId="0" borderId="0" xfId="35" applyFont="1" applyFill="1" applyBorder="1" applyAlignment="1" quotePrefix="1">
      <alignment horizontal="left" vertical="center" wrapText="1"/>
      <protection/>
    </xf>
    <xf numFmtId="165" fontId="30" fillId="0" borderId="0" xfId="82" applyFont="1">
      <alignment/>
      <protection/>
    </xf>
    <xf numFmtId="165" fontId="47" fillId="38" borderId="31" xfId="82" applyFont="1" applyFill="1" applyBorder="1" applyAlignment="1">
      <alignment horizontal="center" vertical="center" wrapText="1"/>
      <protection/>
    </xf>
    <xf numFmtId="165" fontId="47" fillId="40" borderId="31" xfId="82" applyFont="1" applyFill="1" applyBorder="1" applyAlignment="1">
      <alignment horizontal="center" vertical="center" wrapText="1"/>
      <protection/>
    </xf>
    <xf numFmtId="165" fontId="57" fillId="0" borderId="0" xfId="35" applyFont="1" applyFill="1" applyBorder="1" applyAlignment="1" quotePrefix="1">
      <alignment horizontal="left" vertical="center" wrapText="1"/>
      <protection/>
    </xf>
    <xf numFmtId="165" fontId="47" fillId="38" borderId="59" xfId="82" applyFont="1" applyFill="1" applyBorder="1" applyAlignment="1">
      <alignment horizontal="center" vertical="center" wrapText="1"/>
      <protection/>
    </xf>
    <xf numFmtId="165" fontId="56" fillId="0" borderId="60" xfId="82" applyFont="1" applyBorder="1" applyAlignment="1">
      <alignment horizontal="center" vertical="center"/>
      <protection/>
    </xf>
    <xf numFmtId="165" fontId="56" fillId="0" borderId="61" xfId="82" applyFont="1" applyBorder="1" applyAlignment="1">
      <alignment horizontal="center" vertical="center"/>
      <protection/>
    </xf>
    <xf numFmtId="171" fontId="25" fillId="38" borderId="62" xfId="82" applyNumberFormat="1" applyFont="1" applyFill="1" applyBorder="1" applyAlignment="1">
      <alignment horizontal="center" vertical="center" wrapText="1"/>
      <protection/>
    </xf>
    <xf numFmtId="171" fontId="25" fillId="38" borderId="63" xfId="82" applyNumberFormat="1" applyFont="1" applyFill="1" applyBorder="1" applyAlignment="1">
      <alignment horizontal="center" vertical="center" wrapText="1"/>
      <protection/>
    </xf>
    <xf numFmtId="171" fontId="25" fillId="38" borderId="64" xfId="82" applyNumberFormat="1" applyFont="1" applyFill="1" applyBorder="1" applyAlignment="1">
      <alignment horizontal="center" vertical="center" wrapText="1"/>
      <protection/>
    </xf>
    <xf numFmtId="171" fontId="25" fillId="38" borderId="65" xfId="82" applyNumberFormat="1" applyFont="1" applyFill="1" applyBorder="1" applyAlignment="1">
      <alignment horizontal="center" vertical="center" wrapText="1"/>
      <protection/>
    </xf>
    <xf numFmtId="171" fontId="25" fillId="38" borderId="66" xfId="82" applyNumberFormat="1" applyFont="1" applyFill="1" applyBorder="1" applyAlignment="1">
      <alignment horizontal="center" vertical="center" wrapText="1"/>
      <protection/>
    </xf>
    <xf numFmtId="171" fontId="56" fillId="39" borderId="59" xfId="82" applyNumberFormat="1" applyFont="1" applyFill="1" applyBorder="1" applyAlignment="1">
      <alignment horizontal="center" vertical="center" wrapText="1"/>
      <protection/>
    </xf>
    <xf numFmtId="171" fontId="25" fillId="39" borderId="63" xfId="82" applyNumberFormat="1" applyFont="1" applyFill="1" applyBorder="1" applyAlignment="1">
      <alignment horizontal="center" vertical="center" wrapText="1"/>
      <protection/>
    </xf>
    <xf numFmtId="171" fontId="25" fillId="39" borderId="66" xfId="82" applyNumberFormat="1" applyFont="1" applyFill="1" applyBorder="1" applyAlignment="1">
      <alignment horizontal="center" vertical="center" wrapText="1"/>
      <protection/>
    </xf>
    <xf numFmtId="172" fontId="47" fillId="41" borderId="67" xfId="82" applyNumberFormat="1" applyFont="1" applyFill="1" applyBorder="1" applyAlignment="1">
      <alignment horizontal="center" vertical="center" wrapText="1"/>
      <protection/>
    </xf>
    <xf numFmtId="165" fontId="25" fillId="42" borderId="68" xfId="35" applyFont="1" applyFill="1" applyBorder="1" applyAlignment="1">
      <alignment horizontal="left" vertical="center" wrapText="1"/>
      <protection/>
    </xf>
    <xf numFmtId="165" fontId="25" fillId="42" borderId="69" xfId="35" applyFont="1" applyFill="1" applyBorder="1" applyAlignment="1">
      <alignment horizontal="left" vertical="center" wrapText="1"/>
      <protection/>
    </xf>
    <xf numFmtId="165" fontId="56" fillId="42" borderId="61" xfId="82" applyFont="1" applyFill="1" applyBorder="1" applyAlignment="1">
      <alignment horizontal="center" vertical="center"/>
      <protection/>
    </xf>
    <xf numFmtId="165" fontId="47" fillId="39" borderId="70" xfId="82" applyFont="1" applyFill="1" applyBorder="1" applyAlignment="1">
      <alignment horizontal="center" vertical="center" wrapText="1"/>
      <protection/>
    </xf>
    <xf numFmtId="171" fontId="56" fillId="43" borderId="34" xfId="82" applyNumberFormat="1" applyFont="1" applyFill="1" applyBorder="1" applyAlignment="1">
      <alignment horizontal="center" vertical="center" wrapText="1"/>
      <protection/>
    </xf>
    <xf numFmtId="171" fontId="56" fillId="43" borderId="61" xfId="82" applyNumberFormat="1" applyFont="1" applyFill="1" applyBorder="1" applyAlignment="1">
      <alignment horizontal="center" vertical="center" wrapText="1"/>
      <protection/>
    </xf>
    <xf numFmtId="171" fontId="25" fillId="43" borderId="11" xfId="82" applyNumberFormat="1" applyFont="1" applyFill="1" applyBorder="1" applyAlignment="1">
      <alignment horizontal="center" vertical="center" wrapText="1"/>
      <protection/>
    </xf>
    <xf numFmtId="171" fontId="25" fillId="43" borderId="63" xfId="82" applyNumberFormat="1" applyFont="1" applyFill="1" applyBorder="1" applyAlignment="1">
      <alignment horizontal="center" vertical="center" wrapText="1"/>
      <protection/>
    </xf>
    <xf numFmtId="171" fontId="25" fillId="43" borderId="65" xfId="82" applyNumberFormat="1" applyFont="1" applyFill="1" applyBorder="1" applyAlignment="1">
      <alignment horizontal="center" vertical="center" wrapText="1"/>
      <protection/>
    </xf>
    <xf numFmtId="171" fontId="25" fillId="43" borderId="66" xfId="82" applyNumberFormat="1" applyFont="1" applyFill="1" applyBorder="1" applyAlignment="1">
      <alignment horizontal="center" vertical="center" wrapText="1"/>
      <protection/>
    </xf>
    <xf numFmtId="165" fontId="30" fillId="0" borderId="0" xfId="82" applyFont="1" applyAlignment="1">
      <alignment horizontal="left"/>
      <protection/>
    </xf>
    <xf numFmtId="171" fontId="26" fillId="0" borderId="0" xfId="82" applyNumberFormat="1" applyFont="1" applyFill="1" applyBorder="1" applyAlignment="1">
      <alignment horizontal="center" vertical="center" wrapText="1"/>
      <protection/>
    </xf>
    <xf numFmtId="165" fontId="23" fillId="0" borderId="0" xfId="82" applyFont="1" applyFill="1">
      <alignment/>
      <protection/>
    </xf>
    <xf numFmtId="165" fontId="23" fillId="0" borderId="0" xfId="82" applyFont="1">
      <alignment/>
      <protection/>
    </xf>
    <xf numFmtId="165" fontId="47" fillId="43" borderId="59" xfId="82" applyFont="1" applyFill="1" applyBorder="1" applyAlignment="1">
      <alignment horizontal="center" vertical="center" wrapText="1"/>
      <protection/>
    </xf>
    <xf numFmtId="165" fontId="47" fillId="43" borderId="31" xfId="82" applyFont="1" applyFill="1" applyBorder="1" applyAlignment="1">
      <alignment horizontal="center" vertical="center" wrapText="1"/>
      <protection/>
    </xf>
    <xf numFmtId="165" fontId="47" fillId="39" borderId="59" xfId="82" applyFont="1" applyFill="1" applyBorder="1" applyAlignment="1">
      <alignment horizontal="center" vertical="center" wrapText="1"/>
      <protection/>
    </xf>
    <xf numFmtId="165" fontId="47" fillId="39" borderId="31" xfId="82" applyFont="1" applyFill="1" applyBorder="1" applyAlignment="1">
      <alignment horizontal="center" vertical="center" wrapText="1"/>
      <protection/>
    </xf>
    <xf numFmtId="165" fontId="47" fillId="38" borderId="59" xfId="82" applyFont="1" applyFill="1" applyBorder="1" applyAlignment="1">
      <alignment horizontal="center" vertical="center" wrapText="1"/>
      <protection/>
    </xf>
    <xf numFmtId="165" fontId="47" fillId="38" borderId="31" xfId="82" applyFont="1" applyFill="1" applyBorder="1" applyAlignment="1">
      <alignment horizontal="center" vertical="center" wrapText="1"/>
      <protection/>
    </xf>
    <xf numFmtId="171" fontId="56" fillId="38" borderId="60" xfId="82" applyNumberFormat="1" applyFont="1" applyFill="1" applyBorder="1" applyAlignment="1">
      <alignment horizontal="center" vertical="center" wrapText="1"/>
      <protection/>
    </xf>
    <xf numFmtId="171" fontId="56" fillId="38" borderId="32" xfId="82" applyNumberFormat="1" applyFont="1" applyFill="1" applyBorder="1" applyAlignment="1">
      <alignment horizontal="center" vertical="center" wrapText="1"/>
      <protection/>
    </xf>
    <xf numFmtId="171" fontId="56" fillId="38" borderId="70" xfId="82" applyNumberFormat="1" applyFont="1" applyFill="1" applyBorder="1" applyAlignment="1">
      <alignment horizontal="center" vertical="center" wrapText="1"/>
      <protection/>
    </xf>
    <xf numFmtId="171" fontId="56" fillId="40" borderId="60" xfId="82" applyNumberFormat="1" applyFont="1" applyFill="1" applyBorder="1" applyAlignment="1">
      <alignment horizontal="center" vertical="center" wrapText="1"/>
      <protection/>
    </xf>
    <xf numFmtId="171" fontId="56" fillId="40" borderId="70" xfId="82" applyNumberFormat="1" applyFont="1" applyFill="1" applyBorder="1" applyAlignment="1">
      <alignment horizontal="center" vertical="center" wrapText="1"/>
      <protection/>
    </xf>
    <xf numFmtId="171" fontId="56" fillId="40" borderId="32" xfId="82" applyNumberFormat="1" applyFont="1" applyFill="1" applyBorder="1" applyAlignment="1">
      <alignment horizontal="center" vertical="center" wrapText="1"/>
      <protection/>
    </xf>
    <xf numFmtId="171" fontId="56" fillId="39" borderId="60" xfId="82" applyNumberFormat="1" applyFont="1" applyFill="1" applyBorder="1" applyAlignment="1">
      <alignment horizontal="center" vertical="center" wrapText="1"/>
      <protection/>
    </xf>
    <xf numFmtId="171" fontId="56" fillId="39" borderId="70" xfId="82" applyNumberFormat="1" applyFont="1" applyFill="1" applyBorder="1" applyAlignment="1">
      <alignment horizontal="center" vertical="center" wrapText="1"/>
      <protection/>
    </xf>
    <xf numFmtId="171" fontId="56" fillId="39" borderId="32" xfId="82" applyNumberFormat="1" applyFont="1" applyFill="1" applyBorder="1" applyAlignment="1">
      <alignment horizontal="center" vertical="center" wrapText="1"/>
      <protection/>
    </xf>
    <xf numFmtId="171" fontId="56" fillId="43" borderId="60" xfId="82" applyNumberFormat="1" applyFont="1" applyFill="1" applyBorder="1" applyAlignment="1">
      <alignment horizontal="center" vertical="center" wrapText="1"/>
      <protection/>
    </xf>
    <xf numFmtId="171" fontId="56" fillId="43" borderId="70" xfId="82" applyNumberFormat="1" applyFont="1" applyFill="1" applyBorder="1" applyAlignment="1">
      <alignment horizontal="center" vertical="center" wrapText="1"/>
      <protection/>
    </xf>
    <xf numFmtId="171" fontId="56" fillId="43" borderId="32" xfId="82" applyNumberFormat="1" applyFont="1" applyFill="1" applyBorder="1" applyAlignment="1">
      <alignment horizontal="center" vertical="center" wrapText="1"/>
      <protection/>
    </xf>
    <xf numFmtId="171" fontId="25" fillId="43" borderId="47" xfId="82" applyNumberFormat="1" applyFont="1" applyFill="1" applyBorder="1" applyAlignment="1">
      <alignment horizontal="center" vertical="center" wrapText="1"/>
      <protection/>
    </xf>
    <xf numFmtId="165" fontId="30" fillId="0" borderId="0" xfId="82" applyFont="1" applyAlignment="1">
      <alignment/>
      <protection/>
    </xf>
    <xf numFmtId="171" fontId="56" fillId="38" borderId="59" xfId="82" applyNumberFormat="1" applyFont="1" applyFill="1" applyBorder="1" applyAlignment="1">
      <alignment horizontal="center" vertical="center" wrapText="1"/>
      <protection/>
    </xf>
    <xf numFmtId="165" fontId="24" fillId="0" borderId="0" xfId="82" applyFont="1" applyAlignment="1">
      <alignment horizontal="left"/>
      <protection/>
    </xf>
    <xf numFmtId="165" fontId="56" fillId="0" borderId="39" xfId="82" applyFont="1" applyBorder="1" applyAlignment="1">
      <alignment horizontal="center" vertical="center"/>
      <protection/>
    </xf>
    <xf numFmtId="165" fontId="56" fillId="0" borderId="71" xfId="82" applyFont="1" applyBorder="1" applyAlignment="1">
      <alignment horizontal="center" vertical="center"/>
      <protection/>
    </xf>
    <xf numFmtId="171" fontId="56" fillId="39" borderId="72" xfId="82" applyNumberFormat="1" applyFont="1" applyFill="1" applyBorder="1" applyAlignment="1">
      <alignment horizontal="center" vertical="center" wrapText="1"/>
      <protection/>
    </xf>
    <xf numFmtId="171" fontId="25" fillId="43" borderId="73" xfId="82" applyNumberFormat="1" applyFont="1" applyFill="1" applyBorder="1" applyAlignment="1">
      <alignment horizontal="center" vertical="center" wrapText="1"/>
      <protection/>
    </xf>
    <xf numFmtId="171" fontId="56" fillId="43" borderId="59" xfId="82" applyNumberFormat="1" applyFont="1" applyFill="1" applyBorder="1" applyAlignment="1">
      <alignment horizontal="center" vertical="center" wrapText="1"/>
      <protection/>
    </xf>
    <xf numFmtId="171" fontId="56" fillId="43" borderId="31" xfId="82" applyNumberFormat="1" applyFont="1" applyFill="1" applyBorder="1" applyAlignment="1">
      <alignment horizontal="center" vertical="center" wrapText="1"/>
      <protection/>
    </xf>
    <xf numFmtId="171" fontId="56" fillId="38" borderId="31" xfId="82" applyNumberFormat="1" applyFont="1" applyFill="1" applyBorder="1" applyAlignment="1">
      <alignment horizontal="center" vertical="center" wrapText="1"/>
      <protection/>
    </xf>
    <xf numFmtId="165" fontId="47" fillId="44" borderId="15" xfId="82" applyFont="1" applyFill="1" applyBorder="1" applyAlignment="1">
      <alignment horizontal="center" vertical="center" wrapText="1"/>
      <protection/>
    </xf>
    <xf numFmtId="171" fontId="25" fillId="44" borderId="74" xfId="82" applyNumberFormat="1" applyFont="1" applyFill="1" applyBorder="1" applyAlignment="1">
      <alignment horizontal="center" vertical="center" wrapText="1"/>
      <protection/>
    </xf>
    <xf numFmtId="171" fontId="25" fillId="44" borderId="75" xfId="82" applyNumberFormat="1" applyFont="1" applyFill="1" applyBorder="1" applyAlignment="1">
      <alignment horizontal="center" vertical="center" wrapText="1"/>
      <protection/>
    </xf>
    <xf numFmtId="171" fontId="25" fillId="39" borderId="75" xfId="82" applyNumberFormat="1" applyFont="1" applyFill="1" applyBorder="1" applyAlignment="1">
      <alignment horizontal="center" vertical="center" wrapText="1"/>
      <protection/>
    </xf>
    <xf numFmtId="171" fontId="25" fillId="38" borderId="75" xfId="82" applyNumberFormat="1" applyFont="1" applyFill="1" applyBorder="1" applyAlignment="1">
      <alignment horizontal="center" vertical="center" wrapText="1"/>
      <protection/>
    </xf>
    <xf numFmtId="172" fontId="47" fillId="41" borderId="76" xfId="82" applyNumberFormat="1" applyFont="1" applyFill="1" applyBorder="1" applyAlignment="1">
      <alignment horizontal="center" vertical="center" wrapText="1"/>
      <protection/>
    </xf>
    <xf numFmtId="165" fontId="56" fillId="0" borderId="31" xfId="82" applyFont="1" applyBorder="1" applyAlignment="1">
      <alignment horizontal="center" vertical="center"/>
      <protection/>
    </xf>
    <xf numFmtId="171" fontId="25" fillId="38" borderId="31" xfId="82" applyNumberFormat="1" applyFont="1" applyFill="1" applyBorder="1" applyAlignment="1">
      <alignment horizontal="center" vertical="center" wrapText="1"/>
      <protection/>
    </xf>
    <xf numFmtId="165" fontId="56" fillId="0" borderId="59" xfId="82" applyFont="1" applyBorder="1" applyAlignment="1">
      <alignment horizontal="center" vertical="center"/>
      <protection/>
    </xf>
    <xf numFmtId="165" fontId="56" fillId="0" borderId="70" xfId="82" applyFont="1" applyBorder="1" applyAlignment="1">
      <alignment horizontal="center" vertical="center"/>
      <protection/>
    </xf>
    <xf numFmtId="171" fontId="25" fillId="38" borderId="59" xfId="82" applyNumberFormat="1" applyFont="1" applyFill="1" applyBorder="1" applyAlignment="1">
      <alignment horizontal="center" vertical="center" wrapText="1"/>
      <protection/>
    </xf>
    <xf numFmtId="171" fontId="25" fillId="38" borderId="77" xfId="82" applyNumberFormat="1" applyFont="1" applyFill="1" applyBorder="1" applyAlignment="1">
      <alignment horizontal="center" vertical="center" wrapText="1"/>
      <protection/>
    </xf>
    <xf numFmtId="171" fontId="25" fillId="38" borderId="74" xfId="82" applyNumberFormat="1" applyFont="1" applyFill="1" applyBorder="1" applyAlignment="1">
      <alignment horizontal="center" vertical="center" wrapText="1"/>
      <protection/>
    </xf>
    <xf numFmtId="165" fontId="56" fillId="0" borderId="32" xfId="82" applyFont="1" applyBorder="1" applyAlignment="1">
      <alignment horizontal="center" vertical="center"/>
      <protection/>
    </xf>
    <xf numFmtId="171" fontId="56" fillId="44" borderId="31" xfId="82" applyNumberFormat="1" applyFont="1" applyFill="1" applyBorder="1" applyAlignment="1">
      <alignment horizontal="center" vertical="center" wrapText="1"/>
      <protection/>
    </xf>
    <xf numFmtId="171" fontId="25" fillId="44" borderId="31" xfId="82" applyNumberFormat="1" applyFont="1" applyFill="1" applyBorder="1" applyAlignment="1">
      <alignment horizontal="center" vertical="center" wrapText="1"/>
      <protection/>
    </xf>
    <xf numFmtId="171" fontId="56" fillId="44" borderId="59" xfId="82" applyNumberFormat="1" applyFont="1" applyFill="1" applyBorder="1" applyAlignment="1">
      <alignment horizontal="center" vertical="center" wrapText="1"/>
      <protection/>
    </xf>
    <xf numFmtId="171" fontId="56" fillId="44" borderId="32" xfId="82" applyNumberFormat="1" applyFont="1" applyFill="1" applyBorder="1" applyAlignment="1">
      <alignment horizontal="center" vertical="center" wrapText="1"/>
      <protection/>
    </xf>
    <xf numFmtId="171" fontId="56" fillId="39" borderId="31" xfId="82" applyNumberFormat="1" applyFont="1" applyFill="1" applyBorder="1" applyAlignment="1">
      <alignment horizontal="center" vertical="center" wrapText="1"/>
      <protection/>
    </xf>
    <xf numFmtId="171" fontId="25" fillId="39" borderId="31" xfId="82" applyNumberFormat="1" applyFont="1" applyFill="1" applyBorder="1" applyAlignment="1">
      <alignment horizontal="center" vertical="center" wrapText="1"/>
      <protection/>
    </xf>
    <xf numFmtId="171" fontId="25" fillId="39" borderId="59" xfId="82" applyNumberFormat="1" applyFont="1" applyFill="1" applyBorder="1" applyAlignment="1">
      <alignment horizontal="center" vertical="center" wrapText="1"/>
      <protection/>
    </xf>
    <xf numFmtId="171" fontId="25" fillId="39" borderId="77" xfId="82" applyNumberFormat="1" applyFont="1" applyFill="1" applyBorder="1" applyAlignment="1">
      <alignment horizontal="center" vertical="center" wrapText="1"/>
      <protection/>
    </xf>
    <xf numFmtId="171" fontId="25" fillId="39" borderId="74" xfId="82" applyNumberFormat="1" applyFont="1" applyFill="1" applyBorder="1" applyAlignment="1">
      <alignment horizontal="center" vertical="center" wrapText="1"/>
      <protection/>
    </xf>
    <xf numFmtId="171" fontId="25" fillId="39" borderId="32" xfId="82" applyNumberFormat="1" applyFont="1" applyFill="1" applyBorder="1" applyAlignment="1">
      <alignment horizontal="center" vertical="center" wrapText="1"/>
      <protection/>
    </xf>
    <xf numFmtId="171" fontId="25" fillId="39" borderId="78" xfId="82" applyNumberFormat="1" applyFont="1" applyFill="1" applyBorder="1" applyAlignment="1">
      <alignment horizontal="center" vertical="center" wrapText="1"/>
      <protection/>
    </xf>
    <xf numFmtId="171" fontId="25" fillId="43" borderId="31" xfId="82" applyNumberFormat="1" applyFont="1" applyFill="1" applyBorder="1" applyAlignment="1">
      <alignment horizontal="center" vertical="center" wrapText="1"/>
      <protection/>
    </xf>
    <xf numFmtId="171" fontId="25" fillId="43" borderId="59" xfId="82" applyNumberFormat="1" applyFont="1" applyFill="1" applyBorder="1" applyAlignment="1">
      <alignment horizontal="center" vertical="center" wrapText="1"/>
      <protection/>
    </xf>
    <xf numFmtId="171" fontId="25" fillId="43" borderId="70" xfId="82" applyNumberFormat="1" applyFont="1" applyFill="1" applyBorder="1" applyAlignment="1">
      <alignment horizontal="center" vertical="center" wrapText="1"/>
      <protection/>
    </xf>
    <xf numFmtId="171" fontId="25" fillId="43" borderId="77" xfId="82" applyNumberFormat="1" applyFont="1" applyFill="1" applyBorder="1" applyAlignment="1">
      <alignment horizontal="center" vertical="center" wrapText="1"/>
      <protection/>
    </xf>
    <xf numFmtId="171" fontId="25" fillId="43" borderId="74" xfId="82" applyNumberFormat="1" applyFont="1" applyFill="1" applyBorder="1" applyAlignment="1">
      <alignment horizontal="center" vertical="center" wrapText="1"/>
      <protection/>
    </xf>
    <xf numFmtId="171" fontId="25" fillId="43" borderId="75" xfId="82" applyNumberFormat="1" applyFont="1" applyFill="1" applyBorder="1" applyAlignment="1">
      <alignment horizontal="center" vertical="center" wrapText="1"/>
      <protection/>
    </xf>
    <xf numFmtId="165" fontId="47" fillId="44" borderId="31" xfId="82" applyFont="1" applyFill="1" applyBorder="1" applyAlignment="1">
      <alignment horizontal="center" vertical="center" wrapText="1"/>
      <protection/>
    </xf>
    <xf numFmtId="165" fontId="25" fillId="42" borderId="79" xfId="35" applyFont="1" applyFill="1" applyBorder="1" applyAlignment="1">
      <alignment horizontal="left" vertical="center" wrapText="1"/>
      <protection/>
    </xf>
    <xf numFmtId="165" fontId="47" fillId="39" borderId="35" xfId="82" applyFont="1" applyFill="1" applyBorder="1" applyAlignment="1">
      <alignment horizontal="center" vertical="center" wrapText="1"/>
      <protection/>
    </xf>
    <xf numFmtId="165" fontId="56" fillId="42" borderId="70" xfId="82" applyFont="1" applyFill="1" applyBorder="1" applyAlignment="1">
      <alignment horizontal="center" vertical="center"/>
      <protection/>
    </xf>
    <xf numFmtId="171" fontId="56" fillId="44" borderId="70" xfId="82" applyNumberFormat="1" applyFont="1" applyFill="1" applyBorder="1" applyAlignment="1">
      <alignment horizontal="center" vertical="center" wrapText="1"/>
      <protection/>
    </xf>
    <xf numFmtId="171" fontId="25" fillId="44" borderId="70" xfId="82" applyNumberFormat="1" applyFont="1" applyFill="1" applyBorder="1" applyAlignment="1">
      <alignment horizontal="center" vertical="center" wrapText="1"/>
      <protection/>
    </xf>
    <xf numFmtId="165" fontId="56" fillId="42" borderId="32" xfId="82" applyFont="1" applyFill="1" applyBorder="1" applyAlignment="1">
      <alignment horizontal="center" vertical="center"/>
      <protection/>
    </xf>
    <xf numFmtId="172" fontId="47" fillId="41" borderId="60" xfId="82" applyNumberFormat="1" applyFont="1" applyFill="1" applyBorder="1" applyAlignment="1">
      <alignment horizontal="center" vertical="center" wrapText="1"/>
      <protection/>
    </xf>
    <xf numFmtId="165" fontId="56" fillId="0" borderId="35" xfId="82" applyFont="1" applyBorder="1" applyAlignment="1">
      <alignment horizontal="center" vertical="center"/>
      <protection/>
    </xf>
    <xf numFmtId="171" fontId="25" fillId="39" borderId="35" xfId="82" applyNumberFormat="1" applyFont="1" applyFill="1" applyBorder="1" applyAlignment="1">
      <alignment horizontal="center" vertical="center" wrapText="1"/>
      <protection/>
    </xf>
    <xf numFmtId="171" fontId="25" fillId="39" borderId="80" xfId="82" applyNumberFormat="1" applyFont="1" applyFill="1" applyBorder="1" applyAlignment="1">
      <alignment horizontal="center" vertical="center" wrapText="1"/>
      <protection/>
    </xf>
    <xf numFmtId="165" fontId="47" fillId="44" borderId="31" xfId="82" applyFont="1" applyFill="1" applyBorder="1" applyAlignment="1">
      <alignment horizontal="center" vertical="center" wrapText="1"/>
      <protection/>
    </xf>
    <xf numFmtId="165" fontId="47" fillId="44" borderId="15" xfId="82" applyFont="1" applyFill="1" applyBorder="1" applyAlignment="1">
      <alignment horizontal="center" vertical="center" wrapText="1"/>
      <protection/>
    </xf>
    <xf numFmtId="165" fontId="25" fillId="42" borderId="81" xfId="35" applyFont="1" applyFill="1" applyBorder="1" applyAlignment="1">
      <alignment horizontal="left" vertical="center" wrapText="1"/>
      <protection/>
    </xf>
    <xf numFmtId="165" fontId="25" fillId="42" borderId="82" xfId="35" applyFont="1" applyFill="1" applyBorder="1" applyAlignment="1">
      <alignment horizontal="left" vertical="center" wrapText="1"/>
      <protection/>
    </xf>
    <xf numFmtId="165" fontId="47" fillId="43" borderId="35" xfId="82" applyFont="1" applyFill="1" applyBorder="1" applyAlignment="1">
      <alignment horizontal="center" vertical="center" wrapText="1"/>
      <protection/>
    </xf>
    <xf numFmtId="171" fontId="25" fillId="39" borderId="70" xfId="82" applyNumberFormat="1" applyFont="1" applyFill="1" applyBorder="1" applyAlignment="1">
      <alignment horizontal="center" vertical="center" wrapText="1"/>
      <protection/>
    </xf>
    <xf numFmtId="172" fontId="47" fillId="41" borderId="83" xfId="82" applyNumberFormat="1" applyFont="1" applyFill="1" applyBorder="1" applyAlignment="1">
      <alignment horizontal="center" vertical="center" wrapText="1"/>
      <protection/>
    </xf>
    <xf numFmtId="165" fontId="25" fillId="42" borderId="84" xfId="35" applyFont="1" applyFill="1" applyBorder="1" applyAlignment="1">
      <alignment horizontal="left" vertical="center" wrapText="1"/>
      <protection/>
    </xf>
    <xf numFmtId="171" fontId="56" fillId="39" borderId="85" xfId="82" applyNumberFormat="1" applyFont="1" applyFill="1" applyBorder="1" applyAlignment="1">
      <alignment horizontal="center" vertical="center" wrapText="1"/>
      <protection/>
    </xf>
    <xf numFmtId="171" fontId="25" fillId="39" borderId="47" xfId="82" applyNumberFormat="1" applyFont="1" applyFill="1" applyBorder="1" applyAlignment="1">
      <alignment horizontal="center" vertical="center" wrapText="1"/>
      <protection/>
    </xf>
    <xf numFmtId="171" fontId="56" fillId="40" borderId="31" xfId="82" applyNumberFormat="1" applyFont="1" applyFill="1" applyBorder="1" applyAlignment="1">
      <alignment horizontal="center" vertical="center" wrapText="1"/>
      <protection/>
    </xf>
    <xf numFmtId="171" fontId="25" fillId="40" borderId="31" xfId="82" applyNumberFormat="1" applyFont="1" applyFill="1" applyBorder="1" applyAlignment="1">
      <alignment horizontal="center" vertical="center" wrapText="1"/>
      <protection/>
    </xf>
    <xf numFmtId="171" fontId="56" fillId="40" borderId="59" xfId="82" applyNumberFormat="1" applyFont="1" applyFill="1" applyBorder="1" applyAlignment="1">
      <alignment horizontal="center" vertical="center" wrapText="1"/>
      <protection/>
    </xf>
    <xf numFmtId="171" fontId="25" fillId="40" borderId="70" xfId="82" applyNumberFormat="1" applyFont="1" applyFill="1" applyBorder="1" applyAlignment="1">
      <alignment horizontal="center" vertical="center" wrapText="1"/>
      <protection/>
    </xf>
    <xf numFmtId="171" fontId="25" fillId="40" borderId="74" xfId="82" applyNumberFormat="1" applyFont="1" applyFill="1" applyBorder="1" applyAlignment="1">
      <alignment horizontal="center" vertical="center" wrapText="1"/>
      <protection/>
    </xf>
    <xf numFmtId="171" fontId="25" fillId="40" borderId="75" xfId="82" applyNumberFormat="1" applyFont="1" applyFill="1" applyBorder="1" applyAlignment="1">
      <alignment horizontal="center" vertical="center" wrapText="1"/>
      <protection/>
    </xf>
    <xf numFmtId="171" fontId="25" fillId="40" borderId="32" xfId="82" applyNumberFormat="1" applyFont="1" applyFill="1" applyBorder="1" applyAlignment="1">
      <alignment horizontal="center" vertical="center" wrapText="1"/>
      <protection/>
    </xf>
    <xf numFmtId="171" fontId="25" fillId="40" borderId="78" xfId="82" applyNumberFormat="1" applyFont="1" applyFill="1" applyBorder="1" applyAlignment="1">
      <alignment horizontal="center" vertical="center" wrapText="1"/>
      <protection/>
    </xf>
    <xf numFmtId="171" fontId="25" fillId="39" borderId="73" xfId="82" applyNumberFormat="1" applyFont="1" applyFill="1" applyBorder="1" applyAlignment="1">
      <alignment horizontal="center" vertical="center" wrapText="1"/>
      <protection/>
    </xf>
    <xf numFmtId="165" fontId="47" fillId="44" borderId="31" xfId="82" applyFont="1" applyFill="1" applyBorder="1" applyAlignment="1">
      <alignment horizontal="center" vertical="center" wrapText="1"/>
      <protection/>
    </xf>
    <xf numFmtId="165" fontId="57" fillId="0" borderId="0" xfId="35" applyFont="1" applyFill="1" applyBorder="1" applyAlignment="1" quotePrefix="1">
      <alignment horizontal="left" vertical="center" wrapText="1"/>
      <protection/>
    </xf>
    <xf numFmtId="165" fontId="47" fillId="44" borderId="59" xfId="82" applyFont="1" applyFill="1" applyBorder="1" applyAlignment="1">
      <alignment horizontal="center" vertical="center" wrapText="1"/>
      <protection/>
    </xf>
    <xf numFmtId="165" fontId="47" fillId="39" borderId="70" xfId="82" applyFont="1" applyFill="1" applyBorder="1" applyAlignment="1">
      <alignment horizontal="center" vertical="center" wrapText="1"/>
      <protection/>
    </xf>
    <xf numFmtId="165" fontId="47" fillId="40" borderId="31" xfId="82" applyFont="1" applyFill="1" applyBorder="1" applyAlignment="1">
      <alignment horizontal="center" vertical="center" wrapText="1"/>
      <protection/>
    </xf>
    <xf numFmtId="165" fontId="47" fillId="38" borderId="35" xfId="82" applyFont="1" applyFill="1" applyBorder="1" applyAlignment="1">
      <alignment horizontal="center" vertical="center" wrapText="1"/>
      <protection/>
    </xf>
    <xf numFmtId="171" fontId="25" fillId="38" borderId="35" xfId="82" applyNumberFormat="1" applyFont="1" applyFill="1" applyBorder="1" applyAlignment="1">
      <alignment horizontal="center" vertical="center" wrapText="1"/>
      <protection/>
    </xf>
    <xf numFmtId="165" fontId="25" fillId="42" borderId="67" xfId="35" applyFont="1" applyFill="1" applyBorder="1" applyAlignment="1">
      <alignment horizontal="left" vertical="center" wrapText="1"/>
      <protection/>
    </xf>
    <xf numFmtId="165" fontId="25" fillId="42" borderId="86" xfId="35" applyFont="1" applyFill="1" applyBorder="1" applyAlignment="1">
      <alignment horizontal="left" vertical="center" wrapText="1"/>
      <protection/>
    </xf>
    <xf numFmtId="171" fontId="25" fillId="38" borderId="70" xfId="82" applyNumberFormat="1" applyFont="1" applyFill="1" applyBorder="1" applyAlignment="1">
      <alignment horizontal="center" vertical="center" wrapText="1"/>
      <protection/>
    </xf>
    <xf numFmtId="165" fontId="47" fillId="44" borderId="55" xfId="82" applyFont="1" applyFill="1" applyBorder="1" applyAlignment="1">
      <alignment horizontal="center" vertical="center" wrapText="1"/>
      <protection/>
    </xf>
    <xf numFmtId="165" fontId="47" fillId="44" borderId="15" xfId="82" applyFont="1" applyFill="1" applyBorder="1" applyAlignment="1">
      <alignment horizontal="center" vertical="center" wrapText="1"/>
      <protection/>
    </xf>
    <xf numFmtId="165" fontId="47" fillId="44" borderId="31" xfId="82" applyFont="1" applyFill="1" applyBorder="1" applyAlignment="1">
      <alignment horizontal="center" vertical="center" wrapText="1"/>
      <protection/>
    </xf>
    <xf numFmtId="165" fontId="57" fillId="0" borderId="0" xfId="35" applyFont="1" applyFill="1" applyBorder="1" applyAlignment="1" quotePrefix="1">
      <alignment horizontal="left" vertical="center" wrapText="1"/>
      <protection/>
    </xf>
    <xf numFmtId="171" fontId="25" fillId="0" borderId="0" xfId="82" applyNumberFormat="1" applyFont="1" applyFill="1" applyBorder="1" applyAlignment="1" quotePrefix="1">
      <alignment horizontal="center" vertical="center" wrapText="1"/>
      <protection/>
    </xf>
    <xf numFmtId="165" fontId="47" fillId="44" borderId="31" xfId="82" applyFont="1" applyFill="1" applyBorder="1" applyAlignment="1">
      <alignment horizontal="center" vertical="center" wrapText="1"/>
      <protection/>
    </xf>
    <xf numFmtId="165" fontId="47" fillId="44" borderId="70" xfId="82" applyFont="1" applyFill="1" applyBorder="1" applyAlignment="1">
      <alignment horizontal="center" vertical="center" wrapText="1"/>
      <protection/>
    </xf>
    <xf numFmtId="165" fontId="47" fillId="39" borderId="70" xfId="82" applyFont="1" applyFill="1" applyBorder="1" applyAlignment="1">
      <alignment horizontal="center" vertical="center" wrapText="1"/>
      <protection/>
    </xf>
    <xf numFmtId="165" fontId="47" fillId="40" borderId="15" xfId="82" applyFont="1" applyFill="1" applyBorder="1" applyAlignment="1">
      <alignment horizontal="center" vertical="center" wrapText="1"/>
      <protection/>
    </xf>
    <xf numFmtId="165" fontId="47" fillId="40" borderId="31" xfId="82" applyFont="1" applyFill="1" applyBorder="1" applyAlignment="1">
      <alignment horizontal="center" vertical="center" wrapText="1"/>
      <protection/>
    </xf>
    <xf numFmtId="165" fontId="47" fillId="38" borderId="31" xfId="82" applyFont="1" applyFill="1" applyBorder="1" applyAlignment="1">
      <alignment horizontal="center" vertical="center" wrapText="1"/>
      <protection/>
    </xf>
    <xf numFmtId="165" fontId="47" fillId="39" borderId="31" xfId="82" applyFont="1" applyFill="1" applyBorder="1" applyAlignment="1">
      <alignment horizontal="center" vertical="center" wrapText="1"/>
      <protection/>
    </xf>
    <xf numFmtId="165" fontId="47" fillId="43" borderId="31" xfId="82" applyFont="1" applyFill="1" applyBorder="1" applyAlignment="1">
      <alignment horizontal="center" vertical="center" wrapText="1"/>
      <protection/>
    </xf>
    <xf numFmtId="165" fontId="47" fillId="39" borderId="59" xfId="82" applyFont="1" applyFill="1" applyBorder="1" applyAlignment="1">
      <alignment horizontal="center" vertical="center" wrapText="1"/>
      <protection/>
    </xf>
    <xf numFmtId="165" fontId="47" fillId="43" borderId="59" xfId="82" applyFont="1" applyFill="1" applyBorder="1" applyAlignment="1">
      <alignment horizontal="center" vertical="center" wrapText="1"/>
      <protection/>
    </xf>
    <xf numFmtId="171" fontId="25" fillId="44" borderId="35" xfId="82" applyNumberFormat="1" applyFont="1" applyFill="1" applyBorder="1" applyAlignment="1">
      <alignment horizontal="center" vertical="center" wrapText="1"/>
      <protection/>
    </xf>
    <xf numFmtId="171" fontId="56" fillId="44" borderId="35" xfId="82" applyNumberFormat="1" applyFont="1" applyFill="1" applyBorder="1" applyAlignment="1">
      <alignment horizontal="center" vertical="center" wrapText="1"/>
      <protection/>
    </xf>
    <xf numFmtId="165" fontId="47" fillId="44" borderId="35" xfId="82" applyFont="1" applyFill="1" applyBorder="1" applyAlignment="1">
      <alignment horizontal="center" vertical="center" wrapText="1"/>
      <protection/>
    </xf>
    <xf numFmtId="165" fontId="56" fillId="0" borderId="76" xfId="82" applyFont="1" applyBorder="1" applyAlignment="1">
      <alignment horizontal="center" vertical="center"/>
      <protection/>
    </xf>
    <xf numFmtId="171" fontId="56" fillId="38" borderId="87" xfId="82" applyNumberFormat="1" applyFont="1" applyFill="1" applyBorder="1" applyAlignment="1">
      <alignment horizontal="center" vertical="center" wrapText="1"/>
      <protection/>
    </xf>
    <xf numFmtId="171" fontId="56" fillId="38" borderId="88" xfId="82" applyNumberFormat="1" applyFont="1" applyFill="1" applyBorder="1" applyAlignment="1">
      <alignment horizontal="center" vertical="center" wrapText="1"/>
      <protection/>
    </xf>
    <xf numFmtId="171" fontId="56" fillId="38" borderId="89" xfId="82" applyNumberFormat="1" applyFont="1" applyFill="1" applyBorder="1" applyAlignment="1">
      <alignment horizontal="center" vertical="center" wrapText="1"/>
      <protection/>
    </xf>
    <xf numFmtId="165" fontId="56" fillId="0" borderId="90" xfId="82" applyFont="1" applyBorder="1" applyAlignment="1">
      <alignment horizontal="center" vertical="center"/>
      <protection/>
    </xf>
    <xf numFmtId="165" fontId="56" fillId="0" borderId="16" xfId="82" applyFont="1" applyBorder="1" applyAlignment="1">
      <alignment horizontal="center" vertical="center"/>
      <protection/>
    </xf>
    <xf numFmtId="165" fontId="56" fillId="0" borderId="18" xfId="82" applyFont="1" applyBorder="1" applyAlignment="1">
      <alignment horizontal="center" vertical="center"/>
      <protection/>
    </xf>
    <xf numFmtId="165" fontId="56" fillId="42" borderId="18" xfId="82" applyFont="1" applyFill="1" applyBorder="1" applyAlignment="1">
      <alignment horizontal="center" vertical="center"/>
      <protection/>
    </xf>
    <xf numFmtId="165" fontId="56" fillId="0" borderId="91" xfId="82" applyFont="1" applyBorder="1" applyAlignment="1">
      <alignment horizontal="center" vertical="center"/>
      <protection/>
    </xf>
    <xf numFmtId="165" fontId="57" fillId="0" borderId="0" xfId="35" applyFont="1" applyFill="1" applyBorder="1" applyAlignment="1" quotePrefix="1">
      <alignment horizontal="left" vertical="center" wrapText="1"/>
      <protection/>
    </xf>
    <xf numFmtId="165" fontId="47" fillId="44" borderId="31" xfId="82" applyFont="1" applyFill="1" applyBorder="1" applyAlignment="1">
      <alignment horizontal="center" vertical="center" wrapText="1"/>
      <protection/>
    </xf>
    <xf numFmtId="171" fontId="56" fillId="43" borderId="35" xfId="82" applyNumberFormat="1" applyFont="1" applyFill="1" applyBorder="1" applyAlignment="1">
      <alignment horizontal="center" vertical="center" wrapText="1"/>
      <protection/>
    </xf>
    <xf numFmtId="171" fontId="25" fillId="43" borderId="35" xfId="82" applyNumberFormat="1" applyFont="1" applyFill="1" applyBorder="1" applyAlignment="1">
      <alignment horizontal="center" vertical="center" wrapText="1"/>
      <protection/>
    </xf>
    <xf numFmtId="171" fontId="25" fillId="39" borderId="92" xfId="82" applyNumberFormat="1" applyFont="1" applyFill="1" applyBorder="1" applyAlignment="1">
      <alignment horizontal="center" vertical="center" wrapText="1"/>
      <protection/>
    </xf>
    <xf numFmtId="172" fontId="47" fillId="41" borderId="32" xfId="82" applyNumberFormat="1" applyFont="1" applyFill="1" applyBorder="1" applyAlignment="1">
      <alignment horizontal="center" vertical="center" wrapText="1"/>
      <protection/>
    </xf>
    <xf numFmtId="165" fontId="25" fillId="42" borderId="70" xfId="35" applyFont="1" applyFill="1" applyBorder="1" applyAlignment="1">
      <alignment horizontal="left" vertical="center" wrapText="1"/>
      <protection/>
    </xf>
    <xf numFmtId="165" fontId="25" fillId="42" borderId="75" xfId="35" applyFont="1" applyFill="1" applyBorder="1" applyAlignment="1">
      <alignment horizontal="left" vertical="center" wrapText="1"/>
      <protection/>
    </xf>
    <xf numFmtId="165" fontId="56" fillId="0" borderId="93" xfId="82" applyFont="1" applyBorder="1" applyAlignment="1">
      <alignment horizontal="center" vertical="center"/>
      <protection/>
    </xf>
    <xf numFmtId="172" fontId="47" fillId="41" borderId="94" xfId="82" applyNumberFormat="1" applyFont="1" applyFill="1" applyBorder="1" applyAlignment="1">
      <alignment horizontal="center" vertical="center" wrapText="1"/>
      <protection/>
    </xf>
    <xf numFmtId="171" fontId="25" fillId="40" borderId="95" xfId="82" applyNumberFormat="1" applyFont="1" applyFill="1" applyBorder="1" applyAlignment="1">
      <alignment horizontal="center" vertical="center" wrapText="1"/>
      <protection/>
    </xf>
    <xf numFmtId="171" fontId="25" fillId="40" borderId="59" xfId="82" applyNumberFormat="1" applyFont="1" applyFill="1" applyBorder="1" applyAlignment="1">
      <alignment horizontal="center" vertical="center" wrapText="1"/>
      <protection/>
    </xf>
    <xf numFmtId="171" fontId="58" fillId="38" borderId="59" xfId="82" applyNumberFormat="1" applyFont="1" applyFill="1" applyBorder="1" applyAlignment="1">
      <alignment horizontal="center" vertical="center" wrapText="1"/>
      <protection/>
    </xf>
    <xf numFmtId="171" fontId="58" fillId="38" borderId="31" xfId="82" applyNumberFormat="1" applyFont="1" applyFill="1" applyBorder="1" applyAlignment="1">
      <alignment horizontal="center" vertical="center" wrapText="1"/>
      <protection/>
    </xf>
    <xf numFmtId="171" fontId="58" fillId="38" borderId="32" xfId="82" applyNumberFormat="1" applyFont="1" applyFill="1" applyBorder="1" applyAlignment="1">
      <alignment horizontal="center" vertical="center" wrapText="1"/>
      <protection/>
    </xf>
    <xf numFmtId="171" fontId="58" fillId="44" borderId="59" xfId="82" applyNumberFormat="1" applyFont="1" applyFill="1" applyBorder="1" applyAlignment="1">
      <alignment horizontal="center" vertical="center" wrapText="1"/>
      <protection/>
    </xf>
    <xf numFmtId="171" fontId="58" fillId="44" borderId="31" xfId="82" applyNumberFormat="1" applyFont="1" applyFill="1" applyBorder="1" applyAlignment="1">
      <alignment horizontal="center" vertical="center" wrapText="1"/>
      <protection/>
    </xf>
    <xf numFmtId="171" fontId="58" fillId="44" borderId="32" xfId="82" applyNumberFormat="1" applyFont="1" applyFill="1" applyBorder="1" applyAlignment="1">
      <alignment horizontal="center" vertical="center" wrapText="1"/>
      <protection/>
    </xf>
    <xf numFmtId="171" fontId="58" fillId="39" borderId="59" xfId="82" applyNumberFormat="1" applyFont="1" applyFill="1" applyBorder="1" applyAlignment="1">
      <alignment horizontal="center" vertical="center" wrapText="1"/>
      <protection/>
    </xf>
    <xf numFmtId="171" fontId="58" fillId="39" borderId="31" xfId="82" applyNumberFormat="1" applyFont="1" applyFill="1" applyBorder="1" applyAlignment="1">
      <alignment horizontal="center" vertical="center" wrapText="1"/>
      <protection/>
    </xf>
    <xf numFmtId="171" fontId="58" fillId="39" borderId="70" xfId="82" applyNumberFormat="1" applyFont="1" applyFill="1" applyBorder="1" applyAlignment="1">
      <alignment horizontal="center" vertical="center" wrapText="1"/>
      <protection/>
    </xf>
    <xf numFmtId="171" fontId="58" fillId="43" borderId="35" xfId="82" applyNumberFormat="1" applyFont="1" applyFill="1" applyBorder="1" applyAlignment="1">
      <alignment horizontal="center" vertical="center" wrapText="1"/>
      <protection/>
    </xf>
    <xf numFmtId="171" fontId="58" fillId="43" borderId="31" xfId="82" applyNumberFormat="1" applyFont="1" applyFill="1" applyBorder="1" applyAlignment="1">
      <alignment horizontal="center" vertical="center" wrapText="1"/>
      <protection/>
    </xf>
    <xf numFmtId="171" fontId="58" fillId="43" borderId="70" xfId="82" applyNumberFormat="1" applyFont="1" applyFill="1" applyBorder="1" applyAlignment="1">
      <alignment horizontal="center" vertical="center" wrapText="1"/>
      <protection/>
    </xf>
    <xf numFmtId="171" fontId="22" fillId="38" borderId="35" xfId="82" applyNumberFormat="1" applyFont="1" applyFill="1" applyBorder="1" applyAlignment="1">
      <alignment horizontal="center" vertical="center" wrapText="1"/>
      <protection/>
    </xf>
    <xf numFmtId="171" fontId="22" fillId="38" borderId="31" xfId="82" applyNumberFormat="1" applyFont="1" applyFill="1" applyBorder="1" applyAlignment="1">
      <alignment horizontal="center" vertical="center" wrapText="1"/>
      <protection/>
    </xf>
    <xf numFmtId="171" fontId="22" fillId="38" borderId="70" xfId="82" applyNumberFormat="1" applyFont="1" applyFill="1" applyBorder="1" applyAlignment="1">
      <alignment horizontal="center" vertical="center" wrapText="1"/>
      <protection/>
    </xf>
    <xf numFmtId="171" fontId="22" fillId="44" borderId="35" xfId="82" applyNumberFormat="1" applyFont="1" applyFill="1" applyBorder="1" applyAlignment="1">
      <alignment horizontal="center" vertical="center" wrapText="1"/>
      <protection/>
    </xf>
    <xf numFmtId="171" fontId="22" fillId="44" borderId="31" xfId="82" applyNumberFormat="1" applyFont="1" applyFill="1" applyBorder="1" applyAlignment="1">
      <alignment horizontal="center" vertical="center" wrapText="1"/>
      <protection/>
    </xf>
    <xf numFmtId="171" fontId="22" fillId="44" borderId="70" xfId="82" applyNumberFormat="1" applyFont="1" applyFill="1" applyBorder="1" applyAlignment="1">
      <alignment horizontal="center" vertical="center" wrapText="1"/>
      <protection/>
    </xf>
    <xf numFmtId="171" fontId="22" fillId="39" borderId="35" xfId="82" applyNumberFormat="1" applyFont="1" applyFill="1" applyBorder="1" applyAlignment="1">
      <alignment horizontal="center" vertical="center" wrapText="1"/>
      <protection/>
    </xf>
    <xf numFmtId="171" fontId="22" fillId="39" borderId="31" xfId="82" applyNumberFormat="1" applyFont="1" applyFill="1" applyBorder="1" applyAlignment="1">
      <alignment horizontal="center" vertical="center" wrapText="1"/>
      <protection/>
    </xf>
    <xf numFmtId="171" fontId="22" fillId="39" borderId="70" xfId="82" applyNumberFormat="1" applyFont="1" applyFill="1" applyBorder="1" applyAlignment="1">
      <alignment horizontal="center" vertical="center" wrapText="1"/>
      <protection/>
    </xf>
    <xf numFmtId="171" fontId="22" fillId="43" borderId="35" xfId="82" applyNumberFormat="1" applyFont="1" applyFill="1" applyBorder="1" applyAlignment="1">
      <alignment horizontal="center" vertical="center" wrapText="1"/>
      <protection/>
    </xf>
    <xf numFmtId="171" fontId="22" fillId="43" borderId="31" xfId="82" applyNumberFormat="1" applyFont="1" applyFill="1" applyBorder="1" applyAlignment="1">
      <alignment horizontal="center" vertical="center" wrapText="1"/>
      <protection/>
    </xf>
    <xf numFmtId="171" fontId="22" fillId="43" borderId="70" xfId="82" applyNumberFormat="1" applyFont="1" applyFill="1" applyBorder="1" applyAlignment="1">
      <alignment horizontal="center" vertical="center" wrapText="1"/>
      <protection/>
    </xf>
    <xf numFmtId="171" fontId="22" fillId="38" borderId="80" xfId="82" applyNumberFormat="1" applyFont="1" applyFill="1" applyBorder="1" applyAlignment="1">
      <alignment horizontal="center" vertical="center" wrapText="1"/>
      <protection/>
    </xf>
    <xf numFmtId="171" fontId="22" fillId="38" borderId="74" xfId="82" applyNumberFormat="1" applyFont="1" applyFill="1" applyBorder="1" applyAlignment="1">
      <alignment horizontal="center" vertical="center" wrapText="1"/>
      <protection/>
    </xf>
    <xf numFmtId="171" fontId="22" fillId="38" borderId="75" xfId="82" applyNumberFormat="1" applyFont="1" applyFill="1" applyBorder="1" applyAlignment="1">
      <alignment horizontal="center" vertical="center" wrapText="1"/>
      <protection/>
    </xf>
    <xf numFmtId="171" fontId="22" fillId="44" borderId="74" xfId="82" applyNumberFormat="1" applyFont="1" applyFill="1" applyBorder="1" applyAlignment="1">
      <alignment horizontal="center" vertical="center" wrapText="1"/>
      <protection/>
    </xf>
    <xf numFmtId="171" fontId="22" fillId="44" borderId="75" xfId="82" applyNumberFormat="1" applyFont="1" applyFill="1" applyBorder="1" applyAlignment="1">
      <alignment horizontal="center" vertical="center" wrapText="1"/>
      <protection/>
    </xf>
    <xf numFmtId="171" fontId="22" fillId="39" borderId="80" xfId="82" applyNumberFormat="1" applyFont="1" applyFill="1" applyBorder="1" applyAlignment="1">
      <alignment horizontal="center" vertical="center" wrapText="1"/>
      <protection/>
    </xf>
    <xf numFmtId="171" fontId="22" fillId="39" borderId="74" xfId="82" applyNumberFormat="1" applyFont="1" applyFill="1" applyBorder="1" applyAlignment="1">
      <alignment horizontal="center" vertical="center" wrapText="1"/>
      <protection/>
    </xf>
    <xf numFmtId="171" fontId="22" fillId="39" borderId="75" xfId="82" applyNumberFormat="1" applyFont="1" applyFill="1" applyBorder="1" applyAlignment="1">
      <alignment horizontal="center" vertical="center" wrapText="1"/>
      <protection/>
    </xf>
    <xf numFmtId="171" fontId="22" fillId="43" borderId="80" xfId="82" applyNumberFormat="1" applyFont="1" applyFill="1" applyBorder="1" applyAlignment="1">
      <alignment horizontal="center" vertical="center" wrapText="1"/>
      <protection/>
    </xf>
    <xf numFmtId="171" fontId="22" fillId="43" borderId="74" xfId="82" applyNumberFormat="1" applyFont="1" applyFill="1" applyBorder="1" applyAlignment="1">
      <alignment horizontal="center" vertical="center" wrapText="1"/>
      <protection/>
    </xf>
    <xf numFmtId="171" fontId="22" fillId="43" borderId="75" xfId="82" applyNumberFormat="1" applyFont="1" applyFill="1" applyBorder="1" applyAlignment="1">
      <alignment horizontal="center" vertical="center" wrapText="1"/>
      <protection/>
    </xf>
    <xf numFmtId="171" fontId="58" fillId="38" borderId="70" xfId="82" applyNumberFormat="1" applyFont="1" applyFill="1" applyBorder="1" applyAlignment="1">
      <alignment horizontal="center" vertical="center" wrapText="1"/>
      <protection/>
    </xf>
    <xf numFmtId="171" fontId="58" fillId="44" borderId="92" xfId="82" applyNumberFormat="1" applyFont="1" applyFill="1" applyBorder="1" applyAlignment="1">
      <alignment horizontal="center" vertical="center" wrapText="1"/>
      <protection/>
    </xf>
    <xf numFmtId="171" fontId="58" fillId="44" borderId="35" xfId="82" applyNumberFormat="1" applyFont="1" applyFill="1" applyBorder="1" applyAlignment="1">
      <alignment horizontal="center" vertical="center" wrapText="1"/>
      <protection/>
    </xf>
    <xf numFmtId="171" fontId="58" fillId="44" borderId="70" xfId="82" applyNumberFormat="1" applyFont="1" applyFill="1" applyBorder="1" applyAlignment="1">
      <alignment horizontal="center" vertical="center" wrapText="1"/>
      <protection/>
    </xf>
    <xf numFmtId="171" fontId="58" fillId="39" borderId="35" xfId="82" applyNumberFormat="1" applyFont="1" applyFill="1" applyBorder="1" applyAlignment="1">
      <alignment horizontal="center" vertical="center" wrapText="1"/>
      <protection/>
    </xf>
    <xf numFmtId="171" fontId="58" fillId="39" borderId="32" xfId="82" applyNumberFormat="1" applyFont="1" applyFill="1" applyBorder="1" applyAlignment="1">
      <alignment horizontal="center" vertical="center" wrapText="1"/>
      <protection/>
    </xf>
    <xf numFmtId="171" fontId="58" fillId="43" borderId="59" xfId="82" applyNumberFormat="1" applyFont="1" applyFill="1" applyBorder="1" applyAlignment="1">
      <alignment horizontal="center" vertical="center" wrapText="1"/>
      <protection/>
    </xf>
    <xf numFmtId="171" fontId="22" fillId="44" borderId="92" xfId="82" applyNumberFormat="1" applyFont="1" applyFill="1" applyBorder="1" applyAlignment="1">
      <alignment horizontal="center" vertical="center" wrapText="1"/>
      <protection/>
    </xf>
    <xf numFmtId="171" fontId="22" fillId="44" borderId="41" xfId="82" applyNumberFormat="1" applyFont="1" applyFill="1" applyBorder="1" applyAlignment="1">
      <alignment horizontal="center" vertical="center" wrapText="1"/>
      <protection/>
    </xf>
    <xf numFmtId="171" fontId="22" fillId="38" borderId="18" xfId="82" applyNumberFormat="1" applyFont="1" applyFill="1" applyBorder="1" applyAlignment="1">
      <alignment horizontal="center" vertical="center" wrapText="1"/>
      <protection/>
    </xf>
    <xf numFmtId="171" fontId="22" fillId="39" borderId="32" xfId="82" applyNumberFormat="1" applyFont="1" applyFill="1" applyBorder="1" applyAlignment="1">
      <alignment horizontal="center" vertical="center" wrapText="1"/>
      <protection/>
    </xf>
    <xf numFmtId="171" fontId="22" fillId="43" borderId="59" xfId="82" applyNumberFormat="1" applyFont="1" applyFill="1" applyBorder="1" applyAlignment="1">
      <alignment horizontal="center" vertical="center" wrapText="1"/>
      <protection/>
    </xf>
    <xf numFmtId="171" fontId="22" fillId="44" borderId="96" xfId="82" applyNumberFormat="1" applyFont="1" applyFill="1" applyBorder="1" applyAlignment="1">
      <alignment horizontal="center" vertical="center" wrapText="1"/>
      <protection/>
    </xf>
    <xf numFmtId="171" fontId="22" fillId="44" borderId="12" xfId="82" applyNumberFormat="1" applyFont="1" applyFill="1" applyBorder="1" applyAlignment="1">
      <alignment horizontal="center" vertical="center" wrapText="1"/>
      <protection/>
    </xf>
    <xf numFmtId="171" fontId="22" fillId="38" borderId="58" xfId="82" applyNumberFormat="1" applyFont="1" applyFill="1" applyBorder="1" applyAlignment="1">
      <alignment horizontal="center" vertical="center" wrapText="1"/>
      <protection/>
    </xf>
    <xf numFmtId="171" fontId="22" fillId="38" borderId="16" xfId="82" applyNumberFormat="1" applyFont="1" applyFill="1" applyBorder="1" applyAlignment="1">
      <alignment horizontal="center" vertical="center" wrapText="1"/>
      <protection/>
    </xf>
    <xf numFmtId="171" fontId="22" fillId="43" borderId="77" xfId="82" applyNumberFormat="1" applyFont="1" applyFill="1" applyBorder="1" applyAlignment="1">
      <alignment horizontal="center" vertical="center" wrapText="1"/>
      <protection/>
    </xf>
    <xf numFmtId="171" fontId="58" fillId="38" borderId="97" xfId="82" applyNumberFormat="1" applyFont="1" applyFill="1" applyBorder="1" applyAlignment="1">
      <alignment horizontal="center" vertical="center" wrapText="1"/>
      <protection/>
    </xf>
    <xf numFmtId="171" fontId="58" fillId="38" borderId="98" xfId="82" applyNumberFormat="1" applyFont="1" applyFill="1" applyBorder="1" applyAlignment="1">
      <alignment horizontal="center" vertical="center" wrapText="1"/>
      <protection/>
    </xf>
    <xf numFmtId="171" fontId="58" fillId="38" borderId="72" xfId="82" applyNumberFormat="1" applyFont="1" applyFill="1" applyBorder="1" applyAlignment="1">
      <alignment horizontal="center" vertical="center" wrapText="1"/>
      <protection/>
    </xf>
    <xf numFmtId="171" fontId="58" fillId="44" borderId="88" xfId="82" applyNumberFormat="1" applyFont="1" applyFill="1" applyBorder="1" applyAlignment="1">
      <alignment horizontal="center" vertical="center" wrapText="1"/>
      <protection/>
    </xf>
    <xf numFmtId="171" fontId="58" fillId="44" borderId="99" xfId="82" applyNumberFormat="1" applyFont="1" applyFill="1" applyBorder="1" applyAlignment="1">
      <alignment horizontal="center" vertical="center" wrapText="1"/>
      <protection/>
    </xf>
    <xf numFmtId="171" fontId="58" fillId="44" borderId="100" xfId="82" applyNumberFormat="1" applyFont="1" applyFill="1" applyBorder="1" applyAlignment="1">
      <alignment horizontal="center" vertical="center" wrapText="1"/>
      <protection/>
    </xf>
    <xf numFmtId="171" fontId="58" fillId="44" borderId="97" xfId="82" applyNumberFormat="1" applyFont="1" applyFill="1" applyBorder="1" applyAlignment="1">
      <alignment horizontal="center" vertical="center" wrapText="1"/>
      <protection/>
    </xf>
    <xf numFmtId="171" fontId="58" fillId="44" borderId="98" xfId="82" applyNumberFormat="1" applyFont="1" applyFill="1" applyBorder="1" applyAlignment="1">
      <alignment horizontal="center" vertical="center" wrapText="1"/>
      <protection/>
    </xf>
    <xf numFmtId="171" fontId="58" fillId="44" borderId="101" xfId="82" applyNumberFormat="1" applyFont="1" applyFill="1" applyBorder="1" applyAlignment="1">
      <alignment horizontal="center" vertical="center" wrapText="1"/>
      <protection/>
    </xf>
    <xf numFmtId="171" fontId="58" fillId="39" borderId="102" xfId="82" applyNumberFormat="1" applyFont="1" applyFill="1" applyBorder="1" applyAlignment="1">
      <alignment horizontal="center" vertical="center" wrapText="1"/>
      <protection/>
    </xf>
    <xf numFmtId="171" fontId="58" fillId="39" borderId="98" xfId="82" applyNumberFormat="1" applyFont="1" applyFill="1" applyBorder="1" applyAlignment="1">
      <alignment horizontal="center" vertical="center" wrapText="1"/>
      <protection/>
    </xf>
    <xf numFmtId="171" fontId="58" fillId="39" borderId="101" xfId="82" applyNumberFormat="1" applyFont="1" applyFill="1" applyBorder="1" applyAlignment="1">
      <alignment horizontal="center" vertical="center" wrapText="1"/>
      <protection/>
    </xf>
    <xf numFmtId="171" fontId="21" fillId="43" borderId="102" xfId="82" applyNumberFormat="1" applyFont="1" applyFill="1" applyBorder="1" applyAlignment="1">
      <alignment horizontal="center" vertical="center" wrapText="1"/>
      <protection/>
    </xf>
    <xf numFmtId="171" fontId="21" fillId="43" borderId="98" xfId="82" applyNumberFormat="1" applyFont="1" applyFill="1" applyBorder="1" applyAlignment="1">
      <alignment horizontal="center" vertical="center" wrapText="1"/>
      <protection/>
    </xf>
    <xf numFmtId="171" fontId="21" fillId="43" borderId="72" xfId="82" applyNumberFormat="1" applyFont="1" applyFill="1" applyBorder="1" applyAlignment="1">
      <alignment horizontal="center" vertical="center" wrapText="1"/>
      <protection/>
    </xf>
    <xf numFmtId="171" fontId="57" fillId="44" borderId="33" xfId="82" applyNumberFormat="1" applyFont="1" applyFill="1" applyBorder="1" applyAlignment="1">
      <alignment horizontal="center" vertical="center" wrapText="1"/>
      <protection/>
    </xf>
    <xf numFmtId="171" fontId="22" fillId="39" borderId="59" xfId="82" applyNumberFormat="1" applyFont="1" applyFill="1" applyBorder="1" applyAlignment="1">
      <alignment horizontal="center" vertical="center" wrapText="1"/>
      <protection/>
    </xf>
    <xf numFmtId="171" fontId="22" fillId="44" borderId="80" xfId="82" applyNumberFormat="1" applyFont="1" applyFill="1" applyBorder="1" applyAlignment="1">
      <alignment horizontal="center" vertical="center" wrapText="1"/>
      <protection/>
    </xf>
    <xf numFmtId="171" fontId="22" fillId="39" borderId="77" xfId="82" applyNumberFormat="1" applyFont="1" applyFill="1" applyBorder="1" applyAlignment="1">
      <alignment horizontal="center" vertical="center" wrapText="1"/>
      <protection/>
    </xf>
    <xf numFmtId="171" fontId="58" fillId="38" borderId="102" xfId="82" applyNumberFormat="1" applyFont="1" applyFill="1" applyBorder="1" applyAlignment="1">
      <alignment horizontal="center" vertical="center" wrapText="1"/>
      <protection/>
    </xf>
    <xf numFmtId="171" fontId="58" fillId="44" borderId="102" xfId="82" applyNumberFormat="1" applyFont="1" applyFill="1" applyBorder="1" applyAlignment="1">
      <alignment horizontal="center" vertical="center" wrapText="1"/>
      <protection/>
    </xf>
    <xf numFmtId="171" fontId="58" fillId="44" borderId="72" xfId="82" applyNumberFormat="1" applyFont="1" applyFill="1" applyBorder="1" applyAlignment="1">
      <alignment horizontal="center" vertical="center" wrapText="1"/>
      <protection/>
    </xf>
    <xf numFmtId="171" fontId="21" fillId="39" borderId="72" xfId="82" applyNumberFormat="1" applyFont="1" applyFill="1" applyBorder="1" applyAlignment="1">
      <alignment horizontal="center" vertical="center" wrapText="1"/>
      <protection/>
    </xf>
    <xf numFmtId="171" fontId="22" fillId="38" borderId="59" xfId="82" applyNumberFormat="1" applyFont="1" applyFill="1" applyBorder="1" applyAlignment="1">
      <alignment horizontal="center" vertical="center" wrapText="1"/>
      <protection/>
    </xf>
    <xf numFmtId="171" fontId="57" fillId="44" borderId="34" xfId="82" applyNumberFormat="1" applyFont="1" applyFill="1" applyBorder="1" applyAlignment="1">
      <alignment horizontal="center" vertical="center" wrapText="1"/>
      <protection/>
    </xf>
    <xf numFmtId="171" fontId="58" fillId="38" borderId="60" xfId="82" applyNumberFormat="1" applyFont="1" applyFill="1" applyBorder="1" applyAlignment="1">
      <alignment horizontal="center" vertical="center" wrapText="1"/>
      <protection/>
    </xf>
    <xf numFmtId="171" fontId="58" fillId="44" borderId="103" xfId="82" applyNumberFormat="1" applyFont="1" applyFill="1" applyBorder="1" applyAlignment="1">
      <alignment horizontal="center" vertical="center" wrapText="1"/>
      <protection/>
    </xf>
    <xf numFmtId="171" fontId="58" fillId="44" borderId="33" xfId="82" applyNumberFormat="1" applyFont="1" applyFill="1" applyBorder="1" applyAlignment="1">
      <alignment horizontal="center" vertical="center" wrapText="1"/>
      <protection/>
    </xf>
    <xf numFmtId="171" fontId="58" fillId="44" borderId="104" xfId="82" applyNumberFormat="1" applyFont="1" applyFill="1" applyBorder="1" applyAlignment="1">
      <alignment horizontal="center" vertical="center" wrapText="1"/>
      <protection/>
    </xf>
    <xf numFmtId="171" fontId="58" fillId="39" borderId="60" xfId="82" applyNumberFormat="1" applyFont="1" applyFill="1" applyBorder="1" applyAlignment="1">
      <alignment horizontal="center" vertical="center" wrapText="1"/>
      <protection/>
    </xf>
    <xf numFmtId="171" fontId="22" fillId="38" borderId="84" xfId="82" applyNumberFormat="1" applyFont="1" applyFill="1" applyBorder="1" applyAlignment="1">
      <alignment horizontal="center" vertical="center" wrapText="1"/>
      <protection/>
    </xf>
    <xf numFmtId="171" fontId="22" fillId="38" borderId="11" xfId="82" applyNumberFormat="1" applyFont="1" applyFill="1" applyBorder="1" applyAlignment="1">
      <alignment horizontal="center" vertical="center" wrapText="1"/>
      <protection/>
    </xf>
    <xf numFmtId="171" fontId="22" fillId="38" borderId="63" xfId="82" applyNumberFormat="1" applyFont="1" applyFill="1" applyBorder="1" applyAlignment="1">
      <alignment horizontal="center" vertical="center" wrapText="1"/>
      <protection/>
    </xf>
    <xf numFmtId="171" fontId="22" fillId="44" borderId="11" xfId="82" applyNumberFormat="1" applyFont="1" applyFill="1" applyBorder="1" applyAlignment="1">
      <alignment horizontal="center" vertical="center" wrapText="1"/>
      <protection/>
    </xf>
    <xf numFmtId="171" fontId="22" fillId="44" borderId="63" xfId="82" applyNumberFormat="1" applyFont="1" applyFill="1" applyBorder="1" applyAlignment="1">
      <alignment horizontal="center" vertical="center" wrapText="1"/>
      <protection/>
    </xf>
    <xf numFmtId="171" fontId="22" fillId="39" borderId="62" xfId="82" applyNumberFormat="1" applyFont="1" applyFill="1" applyBorder="1" applyAlignment="1">
      <alignment horizontal="center" vertical="center" wrapText="1"/>
      <protection/>
    </xf>
    <xf numFmtId="171" fontId="22" fillId="39" borderId="11" xfId="82" applyNumberFormat="1" applyFont="1" applyFill="1" applyBorder="1" applyAlignment="1">
      <alignment horizontal="center" vertical="center" wrapText="1"/>
      <protection/>
    </xf>
    <xf numFmtId="171" fontId="22" fillId="39" borderId="63" xfId="82" applyNumberFormat="1" applyFont="1" applyFill="1" applyBorder="1" applyAlignment="1">
      <alignment horizontal="center" vertical="center" wrapText="1"/>
      <protection/>
    </xf>
    <xf numFmtId="171" fontId="22" fillId="43" borderId="62" xfId="82" applyNumberFormat="1" applyFont="1" applyFill="1" applyBorder="1" applyAlignment="1">
      <alignment horizontal="center" vertical="center" wrapText="1"/>
      <protection/>
    </xf>
    <xf numFmtId="171" fontId="22" fillId="43" borderId="11" xfId="82" applyNumberFormat="1" applyFont="1" applyFill="1" applyBorder="1" applyAlignment="1">
      <alignment horizontal="center" vertical="center" wrapText="1"/>
      <protection/>
    </xf>
    <xf numFmtId="171" fontId="22" fillId="43" borderId="63" xfId="82" applyNumberFormat="1" applyFont="1" applyFill="1" applyBorder="1" applyAlignment="1">
      <alignment horizontal="center" vertical="center" wrapText="1"/>
      <protection/>
    </xf>
    <xf numFmtId="171" fontId="22" fillId="38" borderId="62" xfId="82" applyNumberFormat="1" applyFont="1" applyFill="1" applyBorder="1" applyAlignment="1">
      <alignment horizontal="center" vertical="center" wrapText="1"/>
      <protection/>
    </xf>
    <xf numFmtId="171" fontId="22" fillId="38" borderId="64" xfId="82" applyNumberFormat="1" applyFont="1" applyFill="1" applyBorder="1" applyAlignment="1">
      <alignment horizontal="center" vertical="center" wrapText="1"/>
      <protection/>
    </xf>
    <xf numFmtId="171" fontId="22" fillId="38" borderId="65" xfId="82" applyNumberFormat="1" applyFont="1" applyFill="1" applyBorder="1" applyAlignment="1">
      <alignment horizontal="center" vertical="center" wrapText="1"/>
      <protection/>
    </xf>
    <xf numFmtId="171" fontId="22" fillId="38" borderId="66" xfId="82" applyNumberFormat="1" applyFont="1" applyFill="1" applyBorder="1" applyAlignment="1">
      <alignment horizontal="center" vertical="center" wrapText="1"/>
      <protection/>
    </xf>
    <xf numFmtId="171" fontId="22" fillId="44" borderId="65" xfId="82" applyNumberFormat="1" applyFont="1" applyFill="1" applyBorder="1" applyAlignment="1">
      <alignment horizontal="center" vertical="center" wrapText="1"/>
      <protection/>
    </xf>
    <xf numFmtId="171" fontId="22" fillId="44" borderId="66" xfId="82" applyNumberFormat="1" applyFont="1" applyFill="1" applyBorder="1" applyAlignment="1">
      <alignment horizontal="center" vertical="center" wrapText="1"/>
      <protection/>
    </xf>
    <xf numFmtId="171" fontId="22" fillId="39" borderId="64" xfId="82" applyNumberFormat="1" applyFont="1" applyFill="1" applyBorder="1" applyAlignment="1">
      <alignment horizontal="center" vertical="center" wrapText="1"/>
      <protection/>
    </xf>
    <xf numFmtId="171" fontId="22" fillId="39" borderId="65" xfId="82" applyNumberFormat="1" applyFont="1" applyFill="1" applyBorder="1" applyAlignment="1">
      <alignment horizontal="center" vertical="center" wrapText="1"/>
      <protection/>
    </xf>
    <xf numFmtId="171" fontId="22" fillId="39" borderId="66" xfId="82" applyNumberFormat="1" applyFont="1" applyFill="1" applyBorder="1" applyAlignment="1">
      <alignment horizontal="center" vertical="center" wrapText="1"/>
      <protection/>
    </xf>
    <xf numFmtId="171" fontId="22" fillId="43" borderId="64" xfId="82" applyNumberFormat="1" applyFont="1" applyFill="1" applyBorder="1" applyAlignment="1">
      <alignment horizontal="center" vertical="center" wrapText="1"/>
      <protection/>
    </xf>
    <xf numFmtId="171" fontId="22" fillId="43" borderId="65" xfId="82" applyNumberFormat="1" applyFont="1" applyFill="1" applyBorder="1" applyAlignment="1">
      <alignment horizontal="center" vertical="center" wrapText="1"/>
      <protection/>
    </xf>
    <xf numFmtId="171" fontId="22" fillId="43" borderId="66" xfId="82" applyNumberFormat="1" applyFont="1" applyFill="1" applyBorder="1" applyAlignment="1">
      <alignment horizontal="center" vertical="center" wrapText="1"/>
      <protection/>
    </xf>
    <xf numFmtId="171" fontId="58" fillId="38" borderId="103" xfId="82" applyNumberFormat="1" applyFont="1" applyFill="1" applyBorder="1" applyAlignment="1">
      <alignment horizontal="center" vertical="center" wrapText="1"/>
      <protection/>
    </xf>
    <xf numFmtId="171" fontId="58" fillId="38" borderId="61" xfId="82" applyNumberFormat="1" applyFont="1" applyFill="1" applyBorder="1" applyAlignment="1">
      <alignment horizontal="center" vertical="center" wrapText="1"/>
      <protection/>
    </xf>
    <xf numFmtId="171" fontId="58" fillId="44" borderId="61" xfId="82" applyNumberFormat="1" applyFont="1" applyFill="1" applyBorder="1" applyAlignment="1">
      <alignment horizontal="center" vertical="center" wrapText="1"/>
      <protection/>
    </xf>
    <xf numFmtId="171" fontId="58" fillId="39" borderId="61" xfId="82" applyNumberFormat="1" applyFont="1" applyFill="1" applyBorder="1" applyAlignment="1">
      <alignment horizontal="center" vertical="center" wrapText="1"/>
      <protection/>
    </xf>
    <xf numFmtId="171" fontId="58" fillId="43" borderId="103" xfId="82" applyNumberFormat="1" applyFont="1" applyFill="1" applyBorder="1" applyAlignment="1">
      <alignment horizontal="center" vertical="center" wrapText="1"/>
      <protection/>
    </xf>
    <xf numFmtId="171" fontId="58" fillId="43" borderId="34" xfId="82" applyNumberFormat="1" applyFont="1" applyFill="1" applyBorder="1" applyAlignment="1">
      <alignment horizontal="center" vertical="center" wrapText="1"/>
      <protection/>
    </xf>
    <xf numFmtId="171" fontId="58" fillId="43" borderId="61" xfId="82" applyNumberFormat="1" applyFont="1" applyFill="1" applyBorder="1" applyAlignment="1">
      <alignment horizontal="center" vertical="center" wrapText="1"/>
      <protection/>
    </xf>
    <xf numFmtId="171" fontId="22" fillId="44" borderId="105" xfId="82" applyNumberFormat="1" applyFont="1" applyFill="1" applyBorder="1" applyAlignment="1">
      <alignment horizontal="center" vertical="center" wrapText="1"/>
      <protection/>
    </xf>
    <xf numFmtId="171" fontId="22" fillId="39" borderId="43" xfId="82" applyNumberFormat="1" applyFont="1" applyFill="1" applyBorder="1" applyAlignment="1">
      <alignment horizontal="center" vertical="center" wrapText="1"/>
      <protection/>
    </xf>
    <xf numFmtId="171" fontId="22" fillId="39" borderId="47" xfId="82" applyNumberFormat="1" applyFont="1" applyFill="1" applyBorder="1" applyAlignment="1">
      <alignment horizontal="center" vertical="center" wrapText="1"/>
      <protection/>
    </xf>
    <xf numFmtId="171" fontId="22" fillId="39" borderId="105" xfId="82" applyNumberFormat="1" applyFont="1" applyFill="1" applyBorder="1" applyAlignment="1">
      <alignment horizontal="center" vertical="center" wrapText="1"/>
      <protection/>
    </xf>
    <xf numFmtId="171" fontId="22" fillId="43" borderId="47" xfId="82" applyNumberFormat="1" applyFont="1" applyFill="1" applyBorder="1" applyAlignment="1">
      <alignment horizontal="center" vertical="center" wrapText="1"/>
      <protection/>
    </xf>
    <xf numFmtId="171" fontId="22" fillId="44" borderId="62" xfId="82" applyNumberFormat="1" applyFont="1" applyFill="1" applyBorder="1" applyAlignment="1">
      <alignment horizontal="center" vertical="center" wrapText="1"/>
      <protection/>
    </xf>
    <xf numFmtId="171" fontId="22" fillId="44" borderId="13" xfId="82" applyNumberFormat="1" applyFont="1" applyFill="1" applyBorder="1" applyAlignment="1">
      <alignment horizontal="center" vertical="center" wrapText="1"/>
      <protection/>
    </xf>
    <xf numFmtId="171" fontId="22" fillId="38" borderId="106" xfId="82" applyNumberFormat="1" applyFont="1" applyFill="1" applyBorder="1" applyAlignment="1">
      <alignment horizontal="center" vertical="center" wrapText="1"/>
      <protection/>
    </xf>
    <xf numFmtId="171" fontId="22" fillId="38" borderId="13" xfId="82" applyNumberFormat="1" applyFont="1" applyFill="1" applyBorder="1" applyAlignment="1">
      <alignment horizontal="center" vertical="center" wrapText="1"/>
      <protection/>
    </xf>
    <xf numFmtId="171" fontId="22" fillId="40" borderId="59" xfId="82" applyNumberFormat="1" applyFont="1" applyFill="1" applyBorder="1" applyAlignment="1">
      <alignment horizontal="center" vertical="center" wrapText="1"/>
      <protection/>
    </xf>
    <xf numFmtId="171" fontId="22" fillId="40" borderId="31" xfId="82" applyNumberFormat="1" applyFont="1" applyFill="1" applyBorder="1" applyAlignment="1">
      <alignment horizontal="center" vertical="center" wrapText="1"/>
      <protection/>
    </xf>
    <xf numFmtId="171" fontId="22" fillId="40" borderId="70" xfId="82" applyNumberFormat="1" applyFont="1" applyFill="1" applyBorder="1" applyAlignment="1">
      <alignment horizontal="center" vertical="center" wrapText="1"/>
      <protection/>
    </xf>
    <xf numFmtId="171" fontId="22" fillId="38" borderId="32" xfId="82" applyNumberFormat="1" applyFont="1" applyFill="1" applyBorder="1" applyAlignment="1">
      <alignment horizontal="center" vertical="center" wrapText="1"/>
      <protection/>
    </xf>
    <xf numFmtId="171" fontId="22" fillId="40" borderId="32" xfId="82" applyNumberFormat="1" applyFont="1" applyFill="1" applyBorder="1" applyAlignment="1">
      <alignment horizontal="center" vertical="center" wrapText="1"/>
      <protection/>
    </xf>
    <xf numFmtId="171" fontId="22" fillId="39" borderId="107" xfId="82" applyNumberFormat="1" applyFont="1" applyFill="1" applyBorder="1" applyAlignment="1">
      <alignment horizontal="center" vertical="center" wrapText="1"/>
      <protection/>
    </xf>
    <xf numFmtId="171" fontId="22" fillId="39" borderId="108" xfId="82" applyNumberFormat="1" applyFont="1" applyFill="1" applyBorder="1" applyAlignment="1">
      <alignment horizontal="center" vertical="center" wrapText="1"/>
      <protection/>
    </xf>
    <xf numFmtId="171" fontId="22" fillId="44" borderId="77" xfId="82" applyNumberFormat="1" applyFont="1" applyFill="1" applyBorder="1" applyAlignment="1">
      <alignment horizontal="center" vertical="center" wrapText="1"/>
      <protection/>
    </xf>
    <xf numFmtId="171" fontId="25" fillId="44" borderId="77" xfId="82" applyNumberFormat="1" applyFont="1" applyFill="1" applyBorder="1" applyAlignment="1">
      <alignment horizontal="center" vertical="center" wrapText="1"/>
      <protection/>
    </xf>
    <xf numFmtId="171" fontId="25" fillId="39" borderId="109" xfId="82" applyNumberFormat="1" applyFont="1" applyFill="1" applyBorder="1" applyAlignment="1">
      <alignment horizontal="center" vertical="center" wrapText="1"/>
      <protection/>
    </xf>
    <xf numFmtId="171" fontId="22" fillId="44" borderId="110" xfId="82" applyNumberFormat="1" applyFont="1" applyFill="1" applyBorder="1" applyAlignment="1">
      <alignment horizontal="center" vertical="center" wrapText="1"/>
      <protection/>
    </xf>
    <xf numFmtId="171" fontId="22" fillId="44" borderId="111" xfId="82" applyNumberFormat="1" applyFont="1" applyFill="1" applyBorder="1" applyAlignment="1">
      <alignment horizontal="center" vertical="center" wrapText="1"/>
      <protection/>
    </xf>
    <xf numFmtId="171" fontId="22" fillId="44" borderId="112" xfId="82" applyNumberFormat="1" applyFont="1" applyFill="1" applyBorder="1" applyAlignment="1">
      <alignment horizontal="center" vertical="center" wrapText="1"/>
      <protection/>
    </xf>
    <xf numFmtId="165" fontId="47" fillId="44" borderId="31" xfId="82" applyFont="1" applyFill="1" applyBorder="1" applyAlignment="1">
      <alignment horizontal="center" vertical="center" wrapText="1"/>
      <protection/>
    </xf>
    <xf numFmtId="165" fontId="0" fillId="0" borderId="0" xfId="82" applyFill="1" applyAlignment="1">
      <alignment/>
      <protection/>
    </xf>
    <xf numFmtId="165" fontId="0" fillId="45" borderId="0" xfId="82" applyFill="1" applyAlignment="1">
      <alignment/>
      <protection/>
    </xf>
    <xf numFmtId="171" fontId="57" fillId="44" borderId="17" xfId="82" applyNumberFormat="1" applyFont="1" applyFill="1" applyBorder="1" applyAlignment="1">
      <alignment horizontal="center" vertical="center" wrapText="1"/>
      <protection/>
    </xf>
    <xf numFmtId="171" fontId="57" fillId="44" borderId="21" xfId="82" applyNumberFormat="1" applyFont="1" applyFill="1" applyBorder="1" applyAlignment="1">
      <alignment horizontal="center" vertical="center" wrapText="1"/>
      <protection/>
    </xf>
    <xf numFmtId="171" fontId="22" fillId="44" borderId="16" xfId="82" applyNumberFormat="1" applyFont="1" applyFill="1" applyBorder="1" applyAlignment="1">
      <alignment horizontal="center" vertical="center" wrapText="1"/>
      <protection/>
    </xf>
    <xf numFmtId="171" fontId="22" fillId="39" borderId="90" xfId="82" applyNumberFormat="1" applyFont="1" applyFill="1" applyBorder="1" applyAlignment="1">
      <alignment horizontal="center" vertical="center" wrapText="1"/>
      <protection/>
    </xf>
    <xf numFmtId="171" fontId="22" fillId="39" borderId="16" xfId="82" applyNumberFormat="1" applyFont="1" applyFill="1" applyBorder="1" applyAlignment="1">
      <alignment horizontal="center" vertical="center" wrapText="1"/>
      <protection/>
    </xf>
    <xf numFmtId="171" fontId="22" fillId="39" borderId="18" xfId="82" applyNumberFormat="1" applyFont="1" applyFill="1" applyBorder="1" applyAlignment="1">
      <alignment horizontal="center" vertical="center" wrapText="1"/>
      <protection/>
    </xf>
    <xf numFmtId="171" fontId="22" fillId="43" borderId="91" xfId="82" applyNumberFormat="1" applyFont="1" applyFill="1" applyBorder="1" applyAlignment="1">
      <alignment horizontal="center" vertical="center" wrapText="1"/>
      <protection/>
    </xf>
    <xf numFmtId="171" fontId="22" fillId="38" borderId="90" xfId="82" applyNumberFormat="1" applyFont="1" applyFill="1" applyBorder="1" applyAlignment="1">
      <alignment horizontal="center" vertical="center" wrapText="1"/>
      <protection/>
    </xf>
    <xf numFmtId="171" fontId="22" fillId="39" borderId="93" xfId="82" applyNumberFormat="1" applyFont="1" applyFill="1" applyBorder="1" applyAlignment="1">
      <alignment horizontal="center" vertical="center" wrapText="1"/>
      <protection/>
    </xf>
    <xf numFmtId="165" fontId="25" fillId="42" borderId="113" xfId="35" applyFont="1" applyFill="1" applyBorder="1" applyAlignment="1">
      <alignment horizontal="left" vertical="center" wrapText="1"/>
      <protection/>
    </xf>
    <xf numFmtId="171" fontId="22" fillId="40" borderId="16" xfId="82" applyNumberFormat="1" applyFont="1" applyFill="1" applyBorder="1" applyAlignment="1">
      <alignment horizontal="center" vertical="center" wrapText="1"/>
      <protection/>
    </xf>
    <xf numFmtId="171" fontId="22" fillId="40" borderId="18" xfId="82" applyNumberFormat="1" applyFont="1" applyFill="1" applyBorder="1" applyAlignment="1">
      <alignment horizontal="center" vertical="center" wrapText="1"/>
      <protection/>
    </xf>
    <xf numFmtId="171" fontId="22" fillId="39" borderId="114" xfId="82" applyNumberFormat="1" applyFont="1" applyFill="1" applyBorder="1" applyAlignment="1">
      <alignment horizontal="center" vertical="center" wrapText="1"/>
      <protection/>
    </xf>
    <xf numFmtId="171" fontId="22" fillId="39" borderId="115" xfId="82" applyNumberFormat="1" applyFont="1" applyFill="1" applyBorder="1" applyAlignment="1">
      <alignment horizontal="center" vertical="center" wrapText="1"/>
      <protection/>
    </xf>
    <xf numFmtId="165" fontId="0" fillId="35" borderId="0" xfId="82" applyFont="1" applyFill="1">
      <alignment/>
      <protection/>
    </xf>
    <xf numFmtId="165" fontId="0" fillId="46" borderId="0" xfId="82" applyFont="1" applyFill="1">
      <alignment/>
      <protection/>
    </xf>
    <xf numFmtId="165" fontId="25" fillId="0" borderId="31" xfId="35" applyFont="1" applyFill="1" applyBorder="1" applyAlignment="1">
      <alignment horizontal="left" vertical="center" wrapText="1"/>
      <protection/>
    </xf>
    <xf numFmtId="171" fontId="22" fillId="0" borderId="31" xfId="82" applyNumberFormat="1" applyFont="1" applyFill="1" applyBorder="1" applyAlignment="1">
      <alignment horizontal="center" vertical="center" wrapText="1"/>
      <protection/>
    </xf>
    <xf numFmtId="171" fontId="57" fillId="0" borderId="31" xfId="82" applyNumberFormat="1" applyFont="1" applyFill="1" applyBorder="1" applyAlignment="1">
      <alignment horizontal="center" vertical="center" wrapText="1"/>
      <protection/>
    </xf>
    <xf numFmtId="171" fontId="21" fillId="43" borderId="70" xfId="82" applyNumberFormat="1" applyFont="1" applyFill="1" applyBorder="1" applyAlignment="1">
      <alignment horizontal="center" vertical="center" wrapText="1"/>
      <protection/>
    </xf>
    <xf numFmtId="165" fontId="57" fillId="0" borderId="0" xfId="35" applyFont="1" applyFill="1" applyBorder="1" applyAlignment="1" quotePrefix="1">
      <alignment horizontal="left" vertical="center" wrapText="1"/>
      <protection/>
    </xf>
    <xf numFmtId="165" fontId="0" fillId="36" borderId="0" xfId="82" applyFont="1" applyFill="1">
      <alignment/>
      <protection/>
    </xf>
    <xf numFmtId="165" fontId="0" fillId="0" borderId="0" xfId="82" applyBorder="1" applyAlignment="1">
      <alignment horizontal="center"/>
      <protection/>
    </xf>
    <xf numFmtId="165" fontId="38" fillId="0" borderId="0" xfId="82" applyFont="1" applyBorder="1">
      <alignment/>
      <protection/>
    </xf>
    <xf numFmtId="165" fontId="30" fillId="0" borderId="0" xfId="82" applyFont="1" applyBorder="1">
      <alignment/>
      <protection/>
    </xf>
    <xf numFmtId="165" fontId="0" fillId="0" borderId="0" xfId="82" applyBorder="1">
      <alignment/>
      <protection/>
    </xf>
    <xf numFmtId="171" fontId="22" fillId="44" borderId="107" xfId="82" applyNumberFormat="1" applyFont="1" applyFill="1" applyBorder="1" applyAlignment="1">
      <alignment horizontal="center" vertical="center" wrapText="1"/>
      <protection/>
    </xf>
    <xf numFmtId="171" fontId="22" fillId="44" borderId="108" xfId="82" applyNumberFormat="1" applyFont="1" applyFill="1" applyBorder="1" applyAlignment="1">
      <alignment horizontal="center" vertical="center" wrapText="1"/>
      <protection/>
    </xf>
    <xf numFmtId="171" fontId="22" fillId="44" borderId="73" xfId="82" applyNumberFormat="1" applyFont="1" applyFill="1" applyBorder="1" applyAlignment="1">
      <alignment horizontal="center" vertical="center" wrapText="1"/>
      <protection/>
    </xf>
    <xf numFmtId="171" fontId="22" fillId="39" borderId="73" xfId="82" applyNumberFormat="1" applyFont="1" applyFill="1" applyBorder="1" applyAlignment="1">
      <alignment horizontal="center" vertical="center" wrapText="1"/>
      <protection/>
    </xf>
    <xf numFmtId="171" fontId="22" fillId="43" borderId="73" xfId="82" applyNumberFormat="1" applyFont="1" applyFill="1" applyBorder="1" applyAlignment="1">
      <alignment horizontal="center" vertical="center" wrapText="1"/>
      <protection/>
    </xf>
    <xf numFmtId="171" fontId="25" fillId="38" borderId="15" xfId="82" applyNumberFormat="1" applyFont="1" applyFill="1" applyBorder="1" applyAlignment="1">
      <alignment horizontal="center" vertical="center" wrapText="1"/>
      <protection/>
    </xf>
    <xf numFmtId="171" fontId="22" fillId="44" borderId="95" xfId="82" applyNumberFormat="1" applyFont="1" applyFill="1" applyBorder="1" applyAlignment="1">
      <alignment horizontal="center" vertical="center" wrapText="1"/>
      <protection/>
    </xf>
    <xf numFmtId="171" fontId="22" fillId="38" borderId="116" xfId="82" applyNumberFormat="1" applyFont="1" applyFill="1" applyBorder="1" applyAlignment="1">
      <alignment horizontal="center" vertical="center" wrapText="1"/>
      <protection/>
    </xf>
    <xf numFmtId="171" fontId="22" fillId="38" borderId="95" xfId="82" applyNumberFormat="1" applyFont="1" applyFill="1" applyBorder="1" applyAlignment="1">
      <alignment horizontal="center" vertical="center" wrapText="1"/>
      <protection/>
    </xf>
    <xf numFmtId="171" fontId="22" fillId="44" borderId="116" xfId="82" applyNumberFormat="1" applyFont="1" applyFill="1" applyBorder="1" applyAlignment="1">
      <alignment horizontal="center" vertical="center" wrapText="1"/>
      <protection/>
    </xf>
    <xf numFmtId="165" fontId="25" fillId="42" borderId="117" xfId="35" applyFont="1" applyFill="1" applyBorder="1" applyAlignment="1">
      <alignment horizontal="left" vertical="center" wrapText="1"/>
      <protection/>
    </xf>
    <xf numFmtId="171" fontId="22" fillId="38" borderId="91" xfId="82" applyNumberFormat="1" applyFont="1" applyFill="1" applyBorder="1" applyAlignment="1">
      <alignment horizontal="center" vertical="center" wrapText="1"/>
      <protection/>
    </xf>
    <xf numFmtId="171" fontId="22" fillId="44" borderId="91" xfId="82" applyNumberFormat="1" applyFont="1" applyFill="1" applyBorder="1" applyAlignment="1">
      <alignment horizontal="center" vertical="center" wrapText="1"/>
      <protection/>
    </xf>
    <xf numFmtId="171" fontId="22" fillId="43" borderId="90" xfId="82" applyNumberFormat="1" applyFont="1" applyFill="1" applyBorder="1" applyAlignment="1">
      <alignment horizontal="center" vertical="center" wrapText="1"/>
      <protection/>
    </xf>
    <xf numFmtId="171" fontId="22" fillId="43" borderId="16" xfId="82" applyNumberFormat="1" applyFont="1" applyFill="1" applyBorder="1" applyAlignment="1">
      <alignment horizontal="center" vertical="center" wrapText="1"/>
      <protection/>
    </xf>
    <xf numFmtId="171" fontId="25" fillId="38" borderId="118" xfId="82" applyNumberFormat="1" applyFont="1" applyFill="1" applyBorder="1" applyAlignment="1">
      <alignment horizontal="center" vertical="center" wrapText="1"/>
      <protection/>
    </xf>
    <xf numFmtId="171" fontId="25" fillId="40" borderId="35" xfId="82" applyNumberFormat="1" applyFont="1" applyFill="1" applyBorder="1" applyAlignment="1">
      <alignment horizontal="center" vertical="center" wrapText="1"/>
      <protection/>
    </xf>
    <xf numFmtId="171" fontId="25" fillId="39" borderId="60" xfId="82" applyNumberFormat="1" applyFont="1" applyFill="1" applyBorder="1" applyAlignment="1">
      <alignment horizontal="center" vertical="center" wrapText="1"/>
      <protection/>
    </xf>
    <xf numFmtId="165" fontId="25" fillId="42" borderId="119" xfId="35" applyFont="1" applyFill="1" applyBorder="1" applyAlignment="1">
      <alignment horizontal="left" vertical="center" wrapText="1"/>
      <protection/>
    </xf>
    <xf numFmtId="171" fontId="22" fillId="46" borderId="31" xfId="82" applyNumberFormat="1" applyFont="1" applyFill="1" applyBorder="1" applyAlignment="1">
      <alignment horizontal="center" vertical="center" wrapText="1"/>
      <protection/>
    </xf>
    <xf numFmtId="171" fontId="26" fillId="38" borderId="70" xfId="82" applyNumberFormat="1" applyFont="1" applyFill="1" applyBorder="1" applyAlignment="1">
      <alignment horizontal="center" vertical="center" wrapText="1"/>
      <protection/>
    </xf>
    <xf numFmtId="165" fontId="26" fillId="0" borderId="0" xfId="35" applyFont="1" applyFill="1" applyBorder="1" applyAlignment="1">
      <alignment horizontal="center"/>
      <protection/>
    </xf>
    <xf numFmtId="165" fontId="0" fillId="0" borderId="0" xfId="0" applyFont="1" applyAlignment="1">
      <alignment horizontal="justify" vertical="top" wrapText="1"/>
    </xf>
    <xf numFmtId="165" fontId="0" fillId="0" borderId="0" xfId="0" applyAlignment="1">
      <alignment horizontal="justify" vertical="top" wrapText="1"/>
    </xf>
    <xf numFmtId="165" fontId="31" fillId="34" borderId="18" xfId="35" applyFont="1" applyFill="1" applyBorder="1" applyAlignment="1">
      <alignment horizontal="center"/>
      <protection/>
    </xf>
    <xf numFmtId="165" fontId="31" fillId="34" borderId="39" xfId="35" applyFont="1" applyFill="1" applyBorder="1" applyAlignment="1">
      <alignment horizontal="center"/>
      <protection/>
    </xf>
    <xf numFmtId="165" fontId="31" fillId="34" borderId="93" xfId="35" applyFont="1" applyFill="1" applyBorder="1" applyAlignment="1">
      <alignment horizontal="center"/>
      <protection/>
    </xf>
    <xf numFmtId="165" fontId="21" fillId="34" borderId="55" xfId="35" applyFont="1" applyFill="1" applyBorder="1" applyAlignment="1">
      <alignment horizontal="center" vertical="top"/>
      <protection/>
    </xf>
    <xf numFmtId="165" fontId="21" fillId="34" borderId="120" xfId="35" applyFont="1" applyFill="1" applyBorder="1" applyAlignment="1">
      <alignment horizontal="center" vertical="top"/>
      <protection/>
    </xf>
    <xf numFmtId="165" fontId="21" fillId="34" borderId="38" xfId="35" applyFont="1" applyFill="1" applyBorder="1" applyAlignment="1">
      <alignment horizontal="center" vertical="top"/>
      <protection/>
    </xf>
    <xf numFmtId="165" fontId="31" fillId="34" borderId="31" xfId="35" applyFont="1" applyFill="1" applyBorder="1" applyAlignment="1">
      <alignment horizontal="center" vertical="center" wrapText="1" shrinkToFit="1"/>
      <protection/>
    </xf>
    <xf numFmtId="49" fontId="21" fillId="34" borderId="32" xfId="35" applyNumberFormat="1" applyFont="1" applyFill="1" applyBorder="1" applyAlignment="1">
      <alignment horizontal="center" vertical="center" wrapText="1"/>
      <protection/>
    </xf>
    <xf numFmtId="49" fontId="21" fillId="34" borderId="58" xfId="35" applyNumberFormat="1" applyFont="1" applyFill="1" applyBorder="1" applyAlignment="1">
      <alignment horizontal="center" vertical="center" wrapText="1"/>
      <protection/>
    </xf>
    <xf numFmtId="49" fontId="21" fillId="34" borderId="35" xfId="35" applyNumberFormat="1" applyFont="1" applyFill="1" applyBorder="1" applyAlignment="1">
      <alignment horizontal="center" vertical="center" wrapText="1"/>
      <protection/>
    </xf>
    <xf numFmtId="165" fontId="26" fillId="34" borderId="16" xfId="35" applyFont="1" applyFill="1" applyBorder="1" applyAlignment="1">
      <alignment horizontal="center" vertical="center" wrapText="1"/>
      <protection/>
    </xf>
    <xf numFmtId="165" fontId="26" fillId="34" borderId="15" xfId="35" applyFont="1" applyFill="1" applyBorder="1" applyAlignment="1">
      <alignment horizontal="center" vertical="center" wrapText="1"/>
      <protection/>
    </xf>
    <xf numFmtId="49" fontId="26" fillId="34" borderId="58" xfId="35" applyNumberFormat="1" applyFont="1" applyFill="1" applyBorder="1" applyAlignment="1">
      <alignment horizontal="center" vertical="center" wrapText="1"/>
      <protection/>
    </xf>
    <xf numFmtId="49" fontId="26" fillId="34" borderId="35" xfId="35" applyNumberFormat="1" applyFont="1" applyFill="1" applyBorder="1" applyAlignment="1">
      <alignment horizontal="center" vertical="center" wrapText="1"/>
      <protection/>
    </xf>
    <xf numFmtId="49" fontId="26" fillId="34" borderId="31" xfId="35" applyNumberFormat="1" applyFont="1" applyFill="1" applyBorder="1" applyAlignment="1">
      <alignment horizontal="center" vertical="center" wrapText="1"/>
      <protection/>
    </xf>
    <xf numFmtId="165" fontId="26" fillId="0" borderId="0" xfId="33" applyFont="1" applyBorder="1" applyAlignment="1">
      <alignment horizontal="left" wrapText="1"/>
      <protection/>
    </xf>
    <xf numFmtId="165" fontId="26" fillId="34" borderId="16" xfId="0" applyFont="1" applyFill="1" applyBorder="1" applyAlignment="1">
      <alignment horizontal="center" vertical="center" wrapText="1"/>
    </xf>
    <xf numFmtId="165" fontId="26" fillId="34" borderId="10" xfId="0" applyFont="1" applyFill="1" applyBorder="1" applyAlignment="1">
      <alignment horizontal="center" vertical="center" wrapText="1"/>
    </xf>
    <xf numFmtId="165" fontId="26" fillId="34" borderId="15" xfId="0" applyFont="1" applyFill="1" applyBorder="1" applyAlignment="1">
      <alignment horizontal="center" vertical="center" wrapText="1"/>
    </xf>
    <xf numFmtId="165" fontId="21" fillId="34" borderId="18" xfId="0" applyFont="1" applyFill="1" applyBorder="1" applyAlignment="1">
      <alignment horizontal="center" wrapText="1"/>
    </xf>
    <xf numFmtId="165" fontId="21" fillId="34" borderId="39" xfId="0" applyFont="1" applyFill="1" applyBorder="1" applyAlignment="1">
      <alignment horizontal="center" wrapText="1"/>
    </xf>
    <xf numFmtId="165" fontId="21" fillId="34" borderId="93" xfId="0" applyFont="1" applyFill="1" applyBorder="1" applyAlignment="1">
      <alignment horizontal="center" wrapText="1"/>
    </xf>
    <xf numFmtId="165" fontId="26" fillId="34" borderId="31" xfId="0" applyFont="1" applyFill="1" applyBorder="1" applyAlignment="1">
      <alignment horizontal="center" vertical="center" wrapText="1"/>
    </xf>
    <xf numFmtId="49" fontId="26" fillId="34" borderId="31" xfId="0" applyNumberFormat="1" applyFont="1" applyFill="1" applyBorder="1" applyAlignment="1">
      <alignment horizontal="center" vertical="center" wrapText="1"/>
    </xf>
    <xf numFmtId="165" fontId="26" fillId="34" borderId="55" xfId="0" applyFont="1" applyFill="1" applyBorder="1" applyAlignment="1">
      <alignment horizontal="center" vertical="top" wrapText="1"/>
    </xf>
    <xf numFmtId="165" fontId="26" fillId="34" borderId="120" xfId="0" applyFont="1" applyFill="1" applyBorder="1" applyAlignment="1">
      <alignment horizontal="center" vertical="top" wrapText="1"/>
    </xf>
    <xf numFmtId="165" fontId="26" fillId="34" borderId="38" xfId="0" applyFont="1" applyFill="1" applyBorder="1" applyAlignment="1">
      <alignment horizontal="center" vertical="top" wrapText="1"/>
    </xf>
    <xf numFmtId="165" fontId="26" fillId="34" borderId="32" xfId="0" applyFont="1" applyFill="1" applyBorder="1" applyAlignment="1">
      <alignment horizontal="center" vertical="center" wrapText="1"/>
    </xf>
    <xf numFmtId="165" fontId="26" fillId="34" borderId="58" xfId="0" applyFont="1" applyFill="1" applyBorder="1" applyAlignment="1">
      <alignment horizontal="center" vertical="center" wrapText="1"/>
    </xf>
    <xf numFmtId="165" fontId="26" fillId="34" borderId="35" xfId="0" applyFont="1" applyFill="1" applyBorder="1" applyAlignment="1">
      <alignment horizontal="center" vertical="center" wrapText="1"/>
    </xf>
    <xf numFmtId="165" fontId="25" fillId="0" borderId="0" xfId="35" applyFont="1" applyFill="1" applyBorder="1" applyAlignment="1">
      <alignment horizontal="left" wrapText="1"/>
      <protection/>
    </xf>
    <xf numFmtId="165" fontId="23" fillId="34" borderId="18" xfId="82" applyFont="1" applyFill="1" applyBorder="1" applyAlignment="1">
      <alignment horizontal="center"/>
      <protection/>
    </xf>
    <xf numFmtId="165" fontId="23" fillId="34" borderId="39" xfId="82" applyFont="1" applyFill="1" applyBorder="1" applyAlignment="1">
      <alignment horizontal="center"/>
      <protection/>
    </xf>
    <xf numFmtId="165" fontId="23" fillId="34" borderId="93" xfId="82" applyFont="1" applyFill="1" applyBorder="1" applyAlignment="1">
      <alignment horizontal="center"/>
      <protection/>
    </xf>
    <xf numFmtId="165" fontId="30" fillId="34" borderId="55" xfId="82" applyFont="1" applyFill="1" applyBorder="1" applyAlignment="1">
      <alignment horizontal="center" vertical="center" wrapText="1"/>
      <protection/>
    </xf>
    <xf numFmtId="165" fontId="30" fillId="34" borderId="120" xfId="82" applyFont="1" applyFill="1" applyBorder="1" applyAlignment="1">
      <alignment horizontal="center" vertical="center" wrapText="1"/>
      <protection/>
    </xf>
    <xf numFmtId="165" fontId="30" fillId="34" borderId="38" xfId="82" applyFont="1" applyFill="1" applyBorder="1" applyAlignment="1">
      <alignment horizontal="center" vertical="center" wrapText="1"/>
      <protection/>
    </xf>
    <xf numFmtId="165" fontId="29" fillId="34" borderId="16" xfId="82" applyFont="1" applyFill="1" applyBorder="1" applyAlignment="1">
      <alignment horizontal="center" vertical="center" wrapText="1"/>
      <protection/>
    </xf>
    <xf numFmtId="165" fontId="29" fillId="34" borderId="15" xfId="82" applyFont="1" applyFill="1" applyBorder="1" applyAlignment="1">
      <alignment horizontal="center" vertical="center" wrapText="1"/>
      <protection/>
    </xf>
    <xf numFmtId="165" fontId="0" fillId="0" borderId="0" xfId="82" applyAlignment="1">
      <alignment horizontal="center"/>
      <protection/>
    </xf>
    <xf numFmtId="165" fontId="0" fillId="45" borderId="0" xfId="82" applyFill="1" applyAlignment="1">
      <alignment horizontal="center"/>
      <protection/>
    </xf>
    <xf numFmtId="165" fontId="0" fillId="0" borderId="0" xfId="82" applyFill="1" applyAlignment="1">
      <alignment horizontal="center"/>
      <protection/>
    </xf>
    <xf numFmtId="165" fontId="47" fillId="44" borderId="102" xfId="82" applyFont="1" applyFill="1" applyBorder="1" applyAlignment="1">
      <alignment horizontal="center" vertical="center" wrapText="1"/>
      <protection/>
    </xf>
    <xf numFmtId="165" fontId="47" fillId="44" borderId="59" xfId="82" applyFont="1" applyFill="1" applyBorder="1" applyAlignment="1">
      <alignment horizontal="center" vertical="center" wrapText="1"/>
      <protection/>
    </xf>
    <xf numFmtId="165" fontId="47" fillId="41" borderId="94" xfId="82" applyFont="1" applyFill="1" applyBorder="1" applyAlignment="1">
      <alignment horizontal="center" vertical="center" wrapText="1"/>
      <protection/>
    </xf>
    <xf numFmtId="165" fontId="47" fillId="41" borderId="67" xfId="82" applyFont="1" applyFill="1" applyBorder="1" applyAlignment="1">
      <alignment horizontal="center" vertical="center" wrapText="1"/>
      <protection/>
    </xf>
    <xf numFmtId="165" fontId="47" fillId="41" borderId="121" xfId="82" applyFont="1" applyFill="1" applyBorder="1" applyAlignment="1">
      <alignment horizontal="center" vertical="center" wrapText="1"/>
      <protection/>
    </xf>
    <xf numFmtId="165" fontId="47" fillId="41" borderId="117" xfId="82" applyFont="1" applyFill="1" applyBorder="1" applyAlignment="1">
      <alignment horizontal="center" vertical="center" wrapText="1"/>
      <protection/>
    </xf>
    <xf numFmtId="165" fontId="47" fillId="41" borderId="113" xfId="82" applyFont="1" applyFill="1" applyBorder="1" applyAlignment="1">
      <alignment horizontal="center" vertical="center" wrapText="1"/>
      <protection/>
    </xf>
    <xf numFmtId="165" fontId="47" fillId="41" borderId="122" xfId="82" applyFont="1" applyFill="1" applyBorder="1" applyAlignment="1">
      <alignment horizontal="center" vertical="center" wrapText="1"/>
      <protection/>
    </xf>
    <xf numFmtId="165" fontId="59" fillId="41" borderId="32" xfId="82" applyFont="1" applyFill="1" applyBorder="1" applyAlignment="1">
      <alignment horizontal="center" vertical="center" wrapText="1"/>
      <protection/>
    </xf>
    <xf numFmtId="165" fontId="59" fillId="41" borderId="58" xfId="82" applyFont="1" applyFill="1" applyBorder="1" applyAlignment="1">
      <alignment horizontal="center" vertical="center" wrapText="1"/>
      <protection/>
    </xf>
    <xf numFmtId="165" fontId="59" fillId="41" borderId="35" xfId="82" applyFont="1" applyFill="1" applyBorder="1" applyAlignment="1">
      <alignment horizontal="center" vertical="center" wrapText="1"/>
      <protection/>
    </xf>
    <xf numFmtId="165" fontId="47" fillId="39" borderId="97" xfId="82" applyFont="1" applyFill="1" applyBorder="1" applyAlignment="1">
      <alignment horizontal="center" vertical="center" wrapText="1"/>
      <protection/>
    </xf>
    <xf numFmtId="165" fontId="47" fillId="39" borderId="98" xfId="82" applyFont="1" applyFill="1" applyBorder="1" applyAlignment="1">
      <alignment horizontal="center" vertical="center" wrapText="1"/>
      <protection/>
    </xf>
    <xf numFmtId="165" fontId="47" fillId="39" borderId="101" xfId="82" applyFont="1" applyFill="1" applyBorder="1" applyAlignment="1">
      <alignment horizontal="center" vertical="center" wrapText="1"/>
      <protection/>
    </xf>
    <xf numFmtId="165" fontId="47" fillId="39" borderId="32" xfId="82" applyFont="1" applyFill="1" applyBorder="1" applyAlignment="1">
      <alignment horizontal="center" vertical="center" wrapText="1"/>
      <protection/>
    </xf>
    <xf numFmtId="165" fontId="47" fillId="43" borderId="72" xfId="82" applyFont="1" applyFill="1" applyBorder="1" applyAlignment="1">
      <alignment horizontal="center" vertical="center" wrapText="1"/>
      <protection/>
    </xf>
    <xf numFmtId="165" fontId="47" fillId="43" borderId="70" xfId="82" applyFont="1" applyFill="1" applyBorder="1" applyAlignment="1">
      <alignment horizontal="center" vertical="center" wrapText="1"/>
      <protection/>
    </xf>
    <xf numFmtId="165" fontId="57" fillId="0" borderId="82" xfId="35" applyFont="1" applyFill="1" applyBorder="1" applyAlignment="1" quotePrefix="1">
      <alignment horizontal="left" vertical="center" wrapText="1"/>
      <protection/>
    </xf>
    <xf numFmtId="165" fontId="57" fillId="0" borderId="123" xfId="35" applyFont="1" applyFill="1" applyBorder="1" applyAlignment="1" quotePrefix="1">
      <alignment horizontal="left" vertical="center" wrapText="1"/>
      <protection/>
    </xf>
    <xf numFmtId="165" fontId="57" fillId="0" borderId="124" xfId="35" applyFont="1" applyFill="1" applyBorder="1" applyAlignment="1" quotePrefix="1">
      <alignment horizontal="left" vertical="center" wrapText="1"/>
      <protection/>
    </xf>
    <xf numFmtId="165" fontId="60" fillId="41" borderId="18" xfId="82" applyFont="1" applyFill="1" applyBorder="1" applyAlignment="1">
      <alignment horizontal="center" vertical="center"/>
      <protection/>
    </xf>
    <xf numFmtId="165" fontId="60" fillId="41" borderId="39" xfId="82" applyFont="1" applyFill="1" applyBorder="1" applyAlignment="1">
      <alignment horizontal="center" vertical="center"/>
      <protection/>
    </xf>
    <xf numFmtId="165" fontId="60" fillId="41" borderId="93" xfId="82" applyFont="1" applyFill="1" applyBorder="1" applyAlignment="1">
      <alignment horizontal="center" vertical="center"/>
      <protection/>
    </xf>
    <xf numFmtId="165" fontId="47" fillId="38" borderId="101" xfId="82" applyFont="1" applyFill="1" applyBorder="1" applyAlignment="1">
      <alignment horizontal="center" vertical="center" wrapText="1"/>
      <protection/>
    </xf>
    <xf numFmtId="165" fontId="47" fillId="38" borderId="32" xfId="82" applyFont="1" applyFill="1" applyBorder="1" applyAlignment="1">
      <alignment horizontal="center" vertical="center" wrapText="1"/>
      <protection/>
    </xf>
    <xf numFmtId="165" fontId="47" fillId="44" borderId="98" xfId="82" applyFont="1" applyFill="1" applyBorder="1" applyAlignment="1">
      <alignment horizontal="center" vertical="center" wrapText="1"/>
      <protection/>
    </xf>
    <xf numFmtId="165" fontId="47" fillId="44" borderId="31" xfId="82" applyFont="1" applyFill="1" applyBorder="1" applyAlignment="1">
      <alignment horizontal="center" vertical="center" wrapText="1"/>
      <protection/>
    </xf>
    <xf numFmtId="165" fontId="47" fillId="39" borderId="102" xfId="82" applyFont="1" applyFill="1" applyBorder="1" applyAlignment="1">
      <alignment horizontal="center" vertical="center" wrapText="1"/>
      <protection/>
    </xf>
    <xf numFmtId="165" fontId="25" fillId="0" borderId="0" xfId="35" applyFont="1" applyFill="1" applyBorder="1" applyAlignment="1">
      <alignment horizontal="left" vertical="center" wrapText="1"/>
      <protection/>
    </xf>
    <xf numFmtId="165" fontId="47" fillId="44" borderId="101" xfId="82" applyFont="1" applyFill="1" applyBorder="1" applyAlignment="1">
      <alignment horizontal="center" vertical="center" wrapText="1"/>
      <protection/>
    </xf>
    <xf numFmtId="165" fontId="47" fillId="44" borderId="32" xfId="82" applyFont="1" applyFill="1" applyBorder="1" applyAlignment="1">
      <alignment horizontal="center" vertical="center" wrapText="1"/>
      <protection/>
    </xf>
    <xf numFmtId="165" fontId="57" fillId="0" borderId="0" xfId="35" applyFont="1" applyFill="1" applyBorder="1" applyAlignment="1" quotePrefix="1">
      <alignment horizontal="left" vertical="center" wrapText="1"/>
      <protection/>
    </xf>
    <xf numFmtId="165" fontId="47" fillId="44" borderId="125" xfId="82" applyFont="1" applyFill="1" applyBorder="1" applyAlignment="1">
      <alignment horizontal="center" vertical="center" wrapText="1"/>
      <protection/>
    </xf>
    <xf numFmtId="165" fontId="47" fillId="44" borderId="15" xfId="82" applyFont="1" applyFill="1" applyBorder="1" applyAlignment="1">
      <alignment horizontal="center" vertical="center" wrapText="1"/>
      <protection/>
    </xf>
    <xf numFmtId="165" fontId="47" fillId="38" borderId="102" xfId="82" applyFont="1" applyFill="1" applyBorder="1" applyAlignment="1">
      <alignment horizontal="center" vertical="center" wrapText="1"/>
      <protection/>
    </xf>
    <xf numFmtId="165" fontId="47" fillId="38" borderId="98" xfId="82" applyFont="1" applyFill="1" applyBorder="1" applyAlignment="1">
      <alignment horizontal="center" vertical="center" wrapText="1"/>
      <protection/>
    </xf>
    <xf numFmtId="165" fontId="47" fillId="38" borderId="97" xfId="82" applyFont="1" applyFill="1" applyBorder="1" applyAlignment="1">
      <alignment horizontal="center" vertical="center" wrapText="1"/>
      <protection/>
    </xf>
    <xf numFmtId="165" fontId="47" fillId="38" borderId="72" xfId="82" applyFont="1" applyFill="1" applyBorder="1" applyAlignment="1">
      <alignment horizontal="center" vertical="center" wrapText="1"/>
      <protection/>
    </xf>
    <xf numFmtId="165" fontId="47" fillId="38" borderId="70" xfId="82" applyFont="1" applyFill="1" applyBorder="1" applyAlignment="1">
      <alignment horizontal="center" vertical="center" wrapText="1"/>
      <protection/>
    </xf>
    <xf numFmtId="165" fontId="47" fillId="44" borderId="126" xfId="82" applyFont="1" applyFill="1" applyBorder="1" applyAlignment="1">
      <alignment horizontal="center" vertical="center" wrapText="1"/>
      <protection/>
    </xf>
    <xf numFmtId="165" fontId="47" fillId="44" borderId="38" xfId="82" applyFont="1" applyFill="1" applyBorder="1" applyAlignment="1">
      <alignment horizontal="center" vertical="center" wrapText="1"/>
      <protection/>
    </xf>
    <xf numFmtId="165" fontId="47" fillId="41" borderId="83" xfId="82" applyFont="1" applyFill="1" applyBorder="1" applyAlignment="1">
      <alignment horizontal="center" vertical="center" wrapText="1"/>
      <protection/>
    </xf>
    <xf numFmtId="165" fontId="47" fillId="41" borderId="60" xfId="82" applyFont="1" applyFill="1" applyBorder="1" applyAlignment="1">
      <alignment horizontal="center" vertical="center" wrapText="1"/>
      <protection/>
    </xf>
    <xf numFmtId="165" fontId="47" fillId="44" borderId="85" xfId="82" applyFont="1" applyFill="1" applyBorder="1" applyAlignment="1">
      <alignment horizontal="center" vertical="center" wrapText="1"/>
      <protection/>
    </xf>
    <xf numFmtId="165" fontId="47" fillId="43" borderId="102" xfId="82" applyFont="1" applyFill="1" applyBorder="1" applyAlignment="1">
      <alignment horizontal="center" vertical="center" wrapText="1"/>
      <protection/>
    </xf>
    <xf numFmtId="165" fontId="47" fillId="43" borderId="98" xfId="82" applyFont="1" applyFill="1" applyBorder="1" applyAlignment="1">
      <alignment horizontal="center" vertical="center" wrapText="1"/>
      <protection/>
    </xf>
    <xf numFmtId="165" fontId="47" fillId="44" borderId="72" xfId="82" applyFont="1" applyFill="1" applyBorder="1" applyAlignment="1">
      <alignment horizontal="center" vertical="center" wrapText="1"/>
      <protection/>
    </xf>
    <xf numFmtId="165" fontId="60" fillId="41" borderId="55" xfId="82" applyFont="1" applyFill="1" applyBorder="1" applyAlignment="1">
      <alignment horizontal="center" vertical="center" wrapText="1"/>
      <protection/>
    </xf>
    <xf numFmtId="165" fontId="60" fillId="41" borderId="120" xfId="82" applyFont="1" applyFill="1" applyBorder="1" applyAlignment="1">
      <alignment horizontal="center" vertical="center" wrapText="1"/>
      <protection/>
    </xf>
    <xf numFmtId="165" fontId="60" fillId="41" borderId="38" xfId="82" applyFont="1" applyFill="1" applyBorder="1" applyAlignment="1">
      <alignment horizontal="center" vertical="center" wrapText="1"/>
      <protection/>
    </xf>
    <xf numFmtId="165" fontId="57" fillId="0" borderId="127" xfId="35" applyFont="1" applyFill="1" applyBorder="1" applyAlignment="1" quotePrefix="1">
      <alignment horizontal="left" vertical="center" wrapText="1"/>
      <protection/>
    </xf>
    <xf numFmtId="2" fontId="75" fillId="47" borderId="0" xfId="82" applyNumberFormat="1" applyFont="1" applyFill="1" applyAlignment="1" quotePrefix="1">
      <alignment horizontal="center" vertical="center"/>
      <protection/>
    </xf>
    <xf numFmtId="165" fontId="76" fillId="48" borderId="0" xfId="82" applyFont="1" applyFill="1" applyAlignment="1">
      <alignment horizontal="left" vertical="center"/>
      <protection/>
    </xf>
    <xf numFmtId="165" fontId="35" fillId="0" borderId="0" xfId="82" applyFont="1" applyAlignment="1">
      <alignment horizontal="center" vertical="center"/>
      <protection/>
    </xf>
    <xf numFmtId="165" fontId="36" fillId="0" borderId="0" xfId="82" applyFont="1" applyAlignment="1">
      <alignment horizontal="center" vertical="center"/>
      <protection/>
    </xf>
    <xf numFmtId="165" fontId="20" fillId="0" borderId="0" xfId="82" applyFont="1" applyAlignment="1">
      <alignment horizontal="center"/>
      <protection/>
    </xf>
    <xf numFmtId="165" fontId="47" fillId="44" borderId="70" xfId="82" applyFont="1" applyFill="1" applyBorder="1" applyAlignment="1">
      <alignment horizontal="center" vertical="center" wrapText="1"/>
      <protection/>
    </xf>
    <xf numFmtId="165" fontId="47" fillId="44" borderId="97" xfId="82" applyFont="1" applyFill="1" applyBorder="1" applyAlignment="1">
      <alignment horizontal="center" vertical="center" wrapText="1"/>
      <protection/>
    </xf>
    <xf numFmtId="165" fontId="34" fillId="0" borderId="0" xfId="82" applyFont="1" applyAlignment="1">
      <alignment horizontal="center" vertical="center"/>
      <protection/>
    </xf>
    <xf numFmtId="165" fontId="47" fillId="44" borderId="128" xfId="82" applyFont="1" applyFill="1" applyBorder="1" applyAlignment="1">
      <alignment horizontal="center" vertical="center" wrapText="1"/>
      <protection/>
    </xf>
    <xf numFmtId="165" fontId="47" fillId="44" borderId="55" xfId="82" applyFont="1" applyFill="1" applyBorder="1" applyAlignment="1">
      <alignment horizontal="center" vertical="center" wrapText="1"/>
      <protection/>
    </xf>
    <xf numFmtId="165" fontId="57" fillId="0" borderId="55" xfId="35" applyFont="1" applyFill="1" applyBorder="1" applyAlignment="1" quotePrefix="1">
      <alignment horizontal="left" vertical="center" wrapText="1"/>
      <protection/>
    </xf>
    <xf numFmtId="165" fontId="57" fillId="0" borderId="120" xfId="35" applyFont="1" applyFill="1" applyBorder="1" applyAlignment="1" quotePrefix="1">
      <alignment horizontal="left" vertical="center" wrapText="1"/>
      <protection/>
    </xf>
    <xf numFmtId="165" fontId="57" fillId="0" borderId="38" xfId="35" applyFont="1" applyFill="1" applyBorder="1" applyAlignment="1" quotePrefix="1">
      <alignment horizontal="left" vertical="center" wrapText="1"/>
      <protection/>
    </xf>
    <xf numFmtId="165" fontId="61" fillId="0" borderId="0" xfId="35" applyFont="1" applyFill="1" applyBorder="1" applyAlignment="1" quotePrefix="1">
      <alignment horizontal="left" vertical="center" wrapText="1"/>
      <protection/>
    </xf>
    <xf numFmtId="165" fontId="47" fillId="39" borderId="72" xfId="82" applyFont="1" applyFill="1" applyBorder="1" applyAlignment="1">
      <alignment horizontal="center" vertical="center" wrapText="1"/>
      <protection/>
    </xf>
    <xf numFmtId="165" fontId="47" fillId="39" borderId="70" xfId="82" applyFont="1" applyFill="1" applyBorder="1" applyAlignment="1">
      <alignment horizontal="center" vertical="center" wrapText="1"/>
      <protection/>
    </xf>
    <xf numFmtId="165" fontId="60" fillId="41" borderId="32" xfId="82" applyFont="1" applyFill="1" applyBorder="1" applyAlignment="1">
      <alignment horizontal="center" vertical="center" wrapText="1"/>
      <protection/>
    </xf>
    <xf numFmtId="165" fontId="60" fillId="41" borderId="58" xfId="82" applyFont="1" applyFill="1" applyBorder="1" applyAlignment="1">
      <alignment horizontal="center" vertical="center" wrapText="1"/>
      <protection/>
    </xf>
    <xf numFmtId="165" fontId="60" fillId="41" borderId="35" xfId="82" applyFont="1" applyFill="1" applyBorder="1" applyAlignment="1">
      <alignment horizontal="center" vertical="center" wrapText="1"/>
      <protection/>
    </xf>
    <xf numFmtId="165" fontId="57" fillId="0" borderId="0" xfId="35" applyFont="1" applyFill="1" applyBorder="1" applyAlignment="1">
      <alignment horizontal="left" vertical="center" wrapText="1"/>
      <protection/>
    </xf>
    <xf numFmtId="165" fontId="47" fillId="43" borderId="97" xfId="82" applyFont="1" applyFill="1" applyBorder="1" applyAlignment="1">
      <alignment horizontal="center" vertical="center" wrapText="1"/>
      <protection/>
    </xf>
    <xf numFmtId="165" fontId="47" fillId="41" borderId="129" xfId="82" applyFont="1" applyFill="1" applyBorder="1" applyAlignment="1">
      <alignment horizontal="center" vertical="center" wrapText="1"/>
      <protection/>
    </xf>
    <xf numFmtId="165" fontId="47" fillId="41" borderId="130" xfId="82" applyFont="1" applyFill="1" applyBorder="1" applyAlignment="1">
      <alignment horizontal="center" vertical="center" wrapText="1"/>
      <protection/>
    </xf>
    <xf numFmtId="165" fontId="47" fillId="41" borderId="131" xfId="82" applyFont="1" applyFill="1" applyBorder="1" applyAlignment="1">
      <alignment horizontal="center" vertical="center" wrapText="1"/>
      <protection/>
    </xf>
    <xf numFmtId="165" fontId="47" fillId="44" borderId="132" xfId="82" applyFont="1" applyFill="1" applyBorder="1" applyAlignment="1">
      <alignment horizontal="center" vertical="center" wrapText="1"/>
      <protection/>
    </xf>
    <xf numFmtId="165" fontId="47" fillId="44" borderId="133" xfId="82" applyFont="1" applyFill="1" applyBorder="1" applyAlignment="1">
      <alignment horizontal="center" vertical="center" wrapText="1"/>
      <protection/>
    </xf>
    <xf numFmtId="165" fontId="22" fillId="42" borderId="0" xfId="35" applyFont="1" applyFill="1" applyBorder="1" applyAlignment="1">
      <alignment horizontal="left" vertical="center" wrapText="1"/>
      <protection/>
    </xf>
    <xf numFmtId="165" fontId="60" fillId="41" borderId="32" xfId="82" applyFont="1" applyFill="1" applyBorder="1" applyAlignment="1">
      <alignment horizontal="center" vertical="center"/>
      <protection/>
    </xf>
    <xf numFmtId="165" fontId="60" fillId="41" borderId="58" xfId="82" applyFont="1" applyFill="1" applyBorder="1" applyAlignment="1">
      <alignment horizontal="center" vertical="center"/>
      <protection/>
    </xf>
    <xf numFmtId="165" fontId="60" fillId="41" borderId="35" xfId="82" applyFont="1" applyFill="1" applyBorder="1" applyAlignment="1">
      <alignment horizontal="center" vertical="center"/>
      <protection/>
    </xf>
    <xf numFmtId="165" fontId="47" fillId="39" borderId="132" xfId="82" applyFont="1" applyFill="1" applyBorder="1" applyAlignment="1">
      <alignment horizontal="center" vertical="center" wrapText="1"/>
      <protection/>
    </xf>
    <xf numFmtId="165" fontId="47" fillId="39" borderId="133" xfId="82" applyFont="1" applyFill="1" applyBorder="1" applyAlignment="1">
      <alignment horizontal="center" vertical="center" wrapText="1"/>
      <protection/>
    </xf>
    <xf numFmtId="165" fontId="47" fillId="44" borderId="134" xfId="82" applyFont="1" applyFill="1" applyBorder="1" applyAlignment="1">
      <alignment horizontal="center" vertical="center" wrapText="1"/>
      <protection/>
    </xf>
    <xf numFmtId="165" fontId="47" fillId="44" borderId="118" xfId="82" applyFont="1" applyFill="1" applyBorder="1" applyAlignment="1">
      <alignment horizontal="center" vertical="center" wrapText="1"/>
      <protection/>
    </xf>
    <xf numFmtId="165" fontId="47" fillId="40" borderId="98" xfId="82" applyFont="1" applyFill="1" applyBorder="1" applyAlignment="1">
      <alignment horizontal="center" vertical="center" wrapText="1"/>
      <protection/>
    </xf>
    <xf numFmtId="165" fontId="47" fillId="40" borderId="132" xfId="82" applyFont="1" applyFill="1" applyBorder="1" applyAlignment="1">
      <alignment horizontal="center" vertical="center" wrapText="1"/>
      <protection/>
    </xf>
    <xf numFmtId="165" fontId="47" fillId="40" borderId="133" xfId="82" applyFont="1" applyFill="1" applyBorder="1" applyAlignment="1">
      <alignment horizontal="center" vertical="center" wrapText="1"/>
      <protection/>
    </xf>
    <xf numFmtId="165" fontId="47" fillId="40" borderId="125" xfId="82" applyFont="1" applyFill="1" applyBorder="1" applyAlignment="1">
      <alignment horizontal="center" vertical="center" wrapText="1"/>
      <protection/>
    </xf>
    <xf numFmtId="165" fontId="47" fillId="40" borderId="15" xfId="82" applyFont="1" applyFill="1" applyBorder="1" applyAlignment="1">
      <alignment horizontal="center" vertical="center" wrapText="1"/>
      <protection/>
    </xf>
    <xf numFmtId="165" fontId="39" fillId="0" borderId="0" xfId="82" applyFont="1" applyAlignment="1">
      <alignment horizontal="center"/>
      <protection/>
    </xf>
    <xf numFmtId="165" fontId="47" fillId="40" borderId="101" xfId="82" applyFont="1" applyFill="1" applyBorder="1" applyAlignment="1">
      <alignment horizontal="center" vertical="center" wrapText="1"/>
      <protection/>
    </xf>
    <xf numFmtId="165" fontId="47" fillId="40" borderId="32" xfId="82" applyFont="1" applyFill="1" applyBorder="1" applyAlignment="1">
      <alignment horizontal="center" vertical="center" wrapText="1"/>
      <protection/>
    </xf>
    <xf numFmtId="165" fontId="47" fillId="40" borderId="126" xfId="82" applyFont="1" applyFill="1" applyBorder="1" applyAlignment="1">
      <alignment horizontal="center" vertical="center" wrapText="1"/>
      <protection/>
    </xf>
    <xf numFmtId="165" fontId="47" fillId="40" borderId="38" xfId="82" applyFont="1" applyFill="1" applyBorder="1" applyAlignment="1">
      <alignment horizontal="center" vertical="center" wrapText="1"/>
      <protection/>
    </xf>
    <xf numFmtId="165" fontId="47" fillId="40" borderId="85" xfId="82" applyFont="1" applyFill="1" applyBorder="1" applyAlignment="1">
      <alignment horizontal="center" vertical="center" wrapText="1"/>
      <protection/>
    </xf>
    <xf numFmtId="165" fontId="47" fillId="40" borderId="97" xfId="82" applyFont="1" applyFill="1" applyBorder="1" applyAlignment="1">
      <alignment horizontal="center" vertical="center" wrapText="1"/>
      <protection/>
    </xf>
    <xf numFmtId="165" fontId="47" fillId="40" borderId="102" xfId="82" applyFont="1" applyFill="1" applyBorder="1" applyAlignment="1">
      <alignment horizontal="center" vertical="center" wrapText="1"/>
      <protection/>
    </xf>
    <xf numFmtId="165" fontId="47" fillId="40" borderId="59" xfId="82" applyFont="1" applyFill="1" applyBorder="1" applyAlignment="1">
      <alignment horizontal="center" vertical="center" wrapText="1"/>
      <protection/>
    </xf>
    <xf numFmtId="165" fontId="47" fillId="40" borderId="31" xfId="82" applyFont="1" applyFill="1" applyBorder="1" applyAlignment="1">
      <alignment horizontal="center" vertical="center" wrapText="1"/>
      <protection/>
    </xf>
    <xf numFmtId="165" fontId="47" fillId="40" borderId="72" xfId="82" applyFont="1" applyFill="1" applyBorder="1" applyAlignment="1">
      <alignment horizontal="center" vertical="center" wrapText="1"/>
      <protection/>
    </xf>
    <xf numFmtId="165" fontId="47" fillId="40" borderId="70" xfId="82" applyFont="1" applyFill="1" applyBorder="1" applyAlignment="1">
      <alignment horizontal="center" vertical="center" wrapText="1"/>
      <protection/>
    </xf>
    <xf numFmtId="165" fontId="47" fillId="40" borderId="134" xfId="82" applyFont="1" applyFill="1" applyBorder="1" applyAlignment="1">
      <alignment horizontal="center" vertical="center" wrapText="1"/>
      <protection/>
    </xf>
    <xf numFmtId="165" fontId="47" fillId="40" borderId="118" xfId="82" applyFont="1" applyFill="1" applyBorder="1" applyAlignment="1">
      <alignment horizontal="center" vertical="center" wrapText="1"/>
      <protection/>
    </xf>
  </cellXfs>
  <cellStyles count="9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RDA PERALES ROMEL……….880" xfId="33"/>
    <cellStyle name="BORDA PERALES ROMEL……….880 2" xfId="34"/>
    <cellStyle name="BORDA PERALES ROMEL……….880 3" xfId="35"/>
    <cellStyle name="Buena" xfId="36"/>
    <cellStyle name="Cálculo" xfId="37"/>
    <cellStyle name="Celda de comprobación" xfId="38"/>
    <cellStyle name="Celda vinculada" xfId="39"/>
    <cellStyle name="Comma0" xfId="40"/>
    <cellStyle name="Encabezado 4" xfId="41"/>
    <cellStyle name="Énfasis 1" xfId="42"/>
    <cellStyle name="Énfasis 2" xfId="43"/>
    <cellStyle name="Énfasis 3" xfId="44"/>
    <cellStyle name="Énfasis1" xfId="45"/>
    <cellStyle name="Énfasis1 - 20%" xfId="46"/>
    <cellStyle name="Énfasis1 - 40%" xfId="47"/>
    <cellStyle name="Énfasis1 - 60%" xfId="48"/>
    <cellStyle name="Énfasis2" xfId="49"/>
    <cellStyle name="Énfasis2 - 20%" xfId="50"/>
    <cellStyle name="Énfasis2 - 40%" xfId="51"/>
    <cellStyle name="Énfasis2 - 60%" xfId="52"/>
    <cellStyle name="Énfasis3" xfId="53"/>
    <cellStyle name="Énfasis3 - 20%" xfId="54"/>
    <cellStyle name="Énfasis3 - 40%" xfId="55"/>
    <cellStyle name="Énfasis3 - 60%" xfId="56"/>
    <cellStyle name="Énfasis4" xfId="57"/>
    <cellStyle name="Énfasis4 - 20%" xfId="58"/>
    <cellStyle name="Énfasis4 - 40%" xfId="59"/>
    <cellStyle name="Énfasis4 - 60%" xfId="60"/>
    <cellStyle name="Énfasis5" xfId="61"/>
    <cellStyle name="Énfasis5 - 20%" xfId="62"/>
    <cellStyle name="Énfasis5 - 40%" xfId="63"/>
    <cellStyle name="Énfasis5 - 60%" xfId="64"/>
    <cellStyle name="Énfasis6" xfId="65"/>
    <cellStyle name="Énfasis6 - 20%" xfId="66"/>
    <cellStyle name="Énfasis6 - 40%" xfId="67"/>
    <cellStyle name="Énfasis6 - 60%" xfId="68"/>
    <cellStyle name="Entrada" xfId="69"/>
    <cellStyle name="Euro" xfId="70"/>
    <cellStyle name="Hyperlink" xfId="71"/>
    <cellStyle name="Followed Hyperlink" xfId="72"/>
    <cellStyle name="Incorrecto" xfId="73"/>
    <cellStyle name="Comma" xfId="74"/>
    <cellStyle name="Comma [0]" xfId="75"/>
    <cellStyle name="Millares_Xl0000000" xfId="76"/>
    <cellStyle name="Currency" xfId="77"/>
    <cellStyle name="Currency [0]" xfId="78"/>
    <cellStyle name="Neutral" xfId="79"/>
    <cellStyle name="Normal 14" xfId="80"/>
    <cellStyle name="Normal 2" xfId="81"/>
    <cellStyle name="Normal 2 2" xfId="82"/>
    <cellStyle name="Normal 2 2 2" xfId="83"/>
    <cellStyle name="Normal 2 3" xfId="84"/>
    <cellStyle name="Normal 2 3 2" xfId="85"/>
    <cellStyle name="Normal 2 4" xfId="86"/>
    <cellStyle name="Normal 3" xfId="87"/>
    <cellStyle name="Normal_03 MARZO" xfId="88"/>
    <cellStyle name="Normal_03 MARZO 2" xfId="89"/>
    <cellStyle name="Normal_20. Carga y Producción Judicial" xfId="90"/>
    <cellStyle name="Normal_20. Carga y Producción Judicial_1" xfId="91"/>
    <cellStyle name="Normal_20. Carga y Producción Judicial_2" xfId="92"/>
    <cellStyle name="Normal_20. Carga y Producción Judicial_3" xfId="93"/>
    <cellStyle name="Notas" xfId="94"/>
    <cellStyle name="Porcentaje 2" xfId="95"/>
    <cellStyle name="Percent" xfId="96"/>
    <cellStyle name="Porcentual 2" xfId="97"/>
    <cellStyle name="Salida" xfId="98"/>
    <cellStyle name="Texto de advertencia" xfId="99"/>
    <cellStyle name="Texto explicativo" xfId="100"/>
    <cellStyle name="Título" xfId="101"/>
    <cellStyle name="Título 1" xfId="102"/>
    <cellStyle name="Título 2" xfId="103"/>
    <cellStyle name="Título 3" xfId="104"/>
    <cellStyle name="Título de hoja" xfId="105"/>
    <cellStyle name="Total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TOTAL EJECUCIÓN PRESUPUESTAL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2010-11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(Millones de Nuevos Soles)</a:t>
            </a:r>
          </a:p>
        </c:rich>
      </c:tx>
      <c:layout>
        <c:manualLayout>
          <c:xMode val="factor"/>
          <c:yMode val="factor"/>
          <c:x val="-0.001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25"/>
          <c:y val="0.25025"/>
          <c:w val="0.8965"/>
          <c:h val="0.6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 Ejecución Pptal Fuentes.'!$D$80:$D$99</c:f>
              <c:strCache/>
            </c:strRef>
          </c:cat>
          <c:val>
            <c:numRef>
              <c:f>'3. Ejecución Pptal Fuentes.'!$E$80:$E$99</c:f>
              <c:numCache/>
            </c:numRef>
          </c:val>
        </c:ser>
        <c:overlap val="-38"/>
        <c:gapWidth val="30"/>
        <c:axId val="24394217"/>
        <c:axId val="18221362"/>
      </c:barChart>
      <c:catAx>
        <c:axId val="24394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21362"/>
        <c:crosses val="autoZero"/>
        <c:auto val="1"/>
        <c:lblOffset val="100"/>
        <c:tickLblSkip val="1"/>
        <c:noMultiLvlLbl val="0"/>
      </c:catAx>
      <c:valAx>
        <c:axId val="182213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94217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B0F0">
        <a:alpha val="25000"/>
      </a:srgbClr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 DE PAZ LETRADOS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 FEBRERO - 2018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6725"/>
          <c:y val="-0.03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22875"/>
          <c:w val="0.9465"/>
          <c:h val="0.748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Boletín!$A$420:$A$429</c:f>
              <c:strCache/>
            </c:strRef>
          </c:cat>
          <c:val>
            <c:numRef>
              <c:f>Boletín!$B$420:$B$429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Boletín!$A$420:$A$429</c:f>
              <c:strCache/>
            </c:strRef>
          </c:cat>
          <c:val>
            <c:numRef>
              <c:f>Boletín!$M$420:$M$429</c:f>
              <c:numCache/>
            </c:numRef>
          </c:val>
        </c:ser>
        <c:overlap val="-25"/>
        <c:axId val="35173907"/>
        <c:axId val="48129708"/>
      </c:barChart>
      <c:catAx>
        <c:axId val="3517390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8129708"/>
        <c:crosses val="autoZero"/>
        <c:auto val="1"/>
        <c:lblOffset val="100"/>
        <c:tickLblSkip val="1"/>
        <c:noMultiLvlLbl val="0"/>
      </c:catAx>
      <c:valAx>
        <c:axId val="48129708"/>
        <c:scaling>
          <c:orientation val="minMax"/>
        </c:scaling>
        <c:axPos val="l"/>
        <c:delete val="1"/>
        <c:majorTickMark val="out"/>
        <c:minorTickMark val="none"/>
        <c:tickLblPos val="nextTo"/>
        <c:crossAx val="351739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075"/>
          <c:y val="0.18475"/>
          <c:w val="0.364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SALAS SUPERIORES MIXTAS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(EN TRÁMITE)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 FEBRERO - 2018</a:t>
            </a:r>
          </a:p>
        </c:rich>
      </c:tx>
      <c:layout>
        <c:manualLayout>
          <c:xMode val="factor"/>
          <c:yMode val="factor"/>
          <c:x val="-0.041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3975"/>
          <c:w val="0.96775"/>
          <c:h val="0.5677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Boletín!$A$148:$A$148</c:f>
              <c:strCache/>
            </c:strRef>
          </c:cat>
          <c:val>
            <c:numRef>
              <c:f>Boletín!$B$148:$B$148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Boletín!$A$148:$A$148</c:f>
              <c:strCache/>
            </c:strRef>
          </c:cat>
          <c:val>
            <c:numRef>
              <c:f>Boletín!$M$148:$M$148</c:f>
              <c:numCache/>
            </c:numRef>
          </c:val>
        </c:ser>
        <c:overlap val="-25"/>
        <c:axId val="30514189"/>
        <c:axId val="6192246"/>
      </c:barChart>
      <c:catAx>
        <c:axId val="305141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6192246"/>
        <c:crosses val="autoZero"/>
        <c:auto val="1"/>
        <c:lblOffset val="100"/>
        <c:tickLblSkip val="1"/>
        <c:noMultiLvlLbl val="0"/>
      </c:catAx>
      <c:valAx>
        <c:axId val="6192246"/>
        <c:scaling>
          <c:orientation val="minMax"/>
        </c:scaling>
        <c:axPos val="l"/>
        <c:delete val="1"/>
        <c:majorTickMark val="out"/>
        <c:minorTickMark val="none"/>
        <c:tickLblPos val="nextTo"/>
        <c:crossAx val="30514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875"/>
          <c:y val="0.2565"/>
          <c:w val="0.495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SALA CIVIL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CARGA  PROCESAL - EXPEDIENTES RESUELTOS (EN TRÁMITE)  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Periodo : ENERO -  FEBRERO - 2018</a:t>
            </a:r>
          </a:p>
        </c:rich>
      </c:tx>
      <c:layout>
        <c:manualLayout>
          <c:xMode val="factor"/>
          <c:yMode val="factor"/>
          <c:x val="-0.107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38375"/>
          <c:w val="0.9575"/>
          <c:h val="0.5797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Boletín!$A$115</c:f>
              <c:strCache/>
            </c:strRef>
          </c:cat>
          <c:val>
            <c:numRef>
              <c:f>Boletín!$B$115</c:f>
              <c:numCache/>
            </c:numRef>
          </c:val>
        </c:ser>
        <c:ser>
          <c:idx val="1"/>
          <c:order val="1"/>
          <c:tx>
            <c:v>EXP.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Boletín!$A$115</c:f>
              <c:strCache/>
            </c:strRef>
          </c:cat>
          <c:val>
            <c:numRef>
              <c:f>Boletín!$M$115</c:f>
              <c:numCache/>
            </c:numRef>
          </c:val>
        </c:ser>
        <c:overlap val="-25"/>
        <c:axId val="55730215"/>
        <c:axId val="31809888"/>
      </c:barChart>
      <c:catAx>
        <c:axId val="557302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1809888"/>
        <c:crosses val="autoZero"/>
        <c:auto val="1"/>
        <c:lblOffset val="100"/>
        <c:tickLblSkip val="1"/>
        <c:noMultiLvlLbl val="0"/>
      </c:catAx>
      <c:valAx>
        <c:axId val="31809888"/>
        <c:scaling>
          <c:orientation val="minMax"/>
        </c:scaling>
        <c:axPos val="l"/>
        <c:delete val="1"/>
        <c:majorTickMark val="out"/>
        <c:minorTickMark val="none"/>
        <c:tickLblPos val="nextTo"/>
        <c:crossAx val="557302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"/>
          <c:y val="0.24575"/>
          <c:w val="0.5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SALA LABORAL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CARGA  PROCESAL - EXPEDIENTES RESUELTOS (EN TRÁMITE)  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Periodo : ENERO - FEBRERO - 2018</a:t>
            </a:r>
          </a:p>
        </c:rich>
      </c:tx>
      <c:layout>
        <c:manualLayout>
          <c:xMode val="factor"/>
          <c:yMode val="factor"/>
          <c:x val="-0.083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38525"/>
          <c:w val="0.96475"/>
          <c:h val="0.5782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Boletín!$A$113</c:f>
              <c:strCache/>
            </c:strRef>
          </c:cat>
          <c:val>
            <c:numRef>
              <c:f>Boletín!$B$113</c:f>
              <c:numCache/>
            </c:numRef>
          </c:val>
        </c:ser>
        <c:ser>
          <c:idx val="1"/>
          <c:order val="1"/>
          <c:tx>
            <c:v>EXP.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Boletín!$A$113</c:f>
              <c:strCache/>
            </c:strRef>
          </c:cat>
          <c:val>
            <c:numRef>
              <c:f>Boletín!$M$113</c:f>
              <c:numCache/>
            </c:numRef>
          </c:val>
        </c:ser>
        <c:overlap val="-25"/>
        <c:axId val="17853537"/>
        <c:axId val="26464106"/>
      </c:barChart>
      <c:catAx>
        <c:axId val="178535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6464106"/>
        <c:crosses val="autoZero"/>
        <c:auto val="1"/>
        <c:lblOffset val="100"/>
        <c:tickLblSkip val="1"/>
        <c:noMultiLvlLbl val="0"/>
      </c:catAx>
      <c:valAx>
        <c:axId val="26464106"/>
        <c:scaling>
          <c:orientation val="minMax"/>
        </c:scaling>
        <c:axPos val="l"/>
        <c:delete val="1"/>
        <c:majorTickMark val="out"/>
        <c:minorTickMark val="none"/>
        <c:tickLblPos val="nextTo"/>
        <c:crossAx val="178535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95"/>
          <c:y val="0.2465"/>
          <c:w val="0.49675"/>
          <c:h val="0.0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 DE PAZ LETRADOS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FEBRERO - 2018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6725"/>
          <c:y val="-0.03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23025"/>
          <c:w val="0.946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Boletín!$A$430:$A$435</c:f>
              <c:strCache/>
            </c:strRef>
          </c:cat>
          <c:val>
            <c:numRef>
              <c:f>Boletín!$B$430:$B$435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Boletín!$A$430:$A$435</c:f>
              <c:strCache/>
            </c:strRef>
          </c:cat>
          <c:val>
            <c:numRef>
              <c:f>Boletín!$M$430:$M$435</c:f>
              <c:numCache/>
            </c:numRef>
          </c:val>
        </c:ser>
        <c:overlap val="-25"/>
        <c:axId val="36850363"/>
        <c:axId val="63217812"/>
      </c:barChart>
      <c:catAx>
        <c:axId val="3685036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63217812"/>
        <c:crosses val="autoZero"/>
        <c:auto val="1"/>
        <c:lblOffset val="100"/>
        <c:tickLblSkip val="1"/>
        <c:noMultiLvlLbl val="0"/>
      </c:catAx>
      <c:valAx>
        <c:axId val="63217812"/>
        <c:scaling>
          <c:orientation val="minMax"/>
        </c:scaling>
        <c:axPos val="l"/>
        <c:delete val="1"/>
        <c:majorTickMark val="out"/>
        <c:minorTickMark val="none"/>
        <c:tickLblPos val="nextTo"/>
        <c:crossAx val="368503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075"/>
          <c:y val="0.17775"/>
          <c:w val="0.3645"/>
          <c:h val="0.0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 DE PAZ LETRADOS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FEBRERO -2018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4125"/>
          <c:y val="-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75"/>
          <c:y val="0.22825"/>
          <c:w val="0.9475"/>
          <c:h val="0.734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Boletín!$A$436:$A$439</c:f>
              <c:strCache/>
            </c:strRef>
          </c:cat>
          <c:val>
            <c:numRef>
              <c:f>Boletín!$B$436:$B$439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Boletín!$A$436:$A$439</c:f>
              <c:strCache/>
            </c:strRef>
          </c:cat>
          <c:val>
            <c:numRef>
              <c:f>Boletín!$M$436:$M$439</c:f>
              <c:numCache/>
            </c:numRef>
          </c:val>
        </c:ser>
        <c:overlap val="-25"/>
        <c:axId val="32089397"/>
        <c:axId val="20369118"/>
      </c:barChart>
      <c:catAx>
        <c:axId val="3208939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0369118"/>
        <c:crosses val="autoZero"/>
        <c:auto val="1"/>
        <c:lblOffset val="100"/>
        <c:tickLblSkip val="1"/>
        <c:noMultiLvlLbl val="0"/>
      </c:catAx>
      <c:valAx>
        <c:axId val="20369118"/>
        <c:scaling>
          <c:orientation val="minMax"/>
        </c:scaling>
        <c:axPos val="l"/>
        <c:delete val="1"/>
        <c:majorTickMark val="out"/>
        <c:minorTickMark val="none"/>
        <c:tickLblPos val="nextTo"/>
        <c:crossAx val="320893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975"/>
          <c:y val="0.17825"/>
          <c:w val="0.364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DE INVESTIGACIÓN PREPARATORIA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FEBRERO - 2018</a:t>
            </a:r>
          </a:p>
        </c:rich>
      </c:tx>
      <c:layout>
        <c:manualLayout>
          <c:xMode val="factor"/>
          <c:yMode val="factor"/>
          <c:x val="-0.000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3355"/>
          <c:w val="0.98025"/>
          <c:h val="0.6782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ncpp!$A$162:$A$174</c:f>
              <c:strCache/>
            </c:strRef>
          </c:cat>
          <c:val>
            <c:numRef>
              <c:f>ncpp!$B$162:$B$174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ncpp!$A$162:$A$174</c:f>
              <c:strCache/>
            </c:strRef>
          </c:cat>
          <c:val>
            <c:numRef>
              <c:f>ncpp!$M$162:$M$174</c:f>
              <c:numCache/>
            </c:numRef>
          </c:val>
        </c:ser>
        <c:overlap val="-25"/>
        <c:axId val="49104335"/>
        <c:axId val="39285832"/>
      </c:barChart>
      <c:catAx>
        <c:axId val="491043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9285832"/>
        <c:crosses val="autoZero"/>
        <c:auto val="1"/>
        <c:lblOffset val="100"/>
        <c:tickLblSkip val="1"/>
        <c:noMultiLvlLbl val="0"/>
      </c:catAx>
      <c:valAx>
        <c:axId val="39285832"/>
        <c:scaling>
          <c:orientation val="minMax"/>
        </c:scaling>
        <c:axPos val="l"/>
        <c:delete val="1"/>
        <c:majorTickMark val="out"/>
        <c:minorTickMark val="none"/>
        <c:tickLblPos val="nextTo"/>
        <c:crossAx val="491043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425"/>
          <c:y val="0.25125"/>
          <c:w val="0.441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PENALES COLEGIADOS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Periodo : ENERO - FEBRERO - 2018</a:t>
            </a:r>
          </a:p>
        </c:rich>
      </c:tx>
      <c:layout>
        <c:manualLayout>
          <c:xMode val="factor"/>
          <c:yMode val="factor"/>
          <c:x val="0.0515"/>
          <c:y val="-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4355"/>
          <c:w val="0.92175"/>
          <c:h val="0.5807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ncpp!$A$236:$A$237</c:f>
              <c:strCache/>
            </c:strRef>
          </c:cat>
          <c:val>
            <c:numRef>
              <c:f>ncpp!$B$236:$B$237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ncpp!$A$236:$A$237</c:f>
              <c:strCache/>
            </c:strRef>
          </c:cat>
          <c:val>
            <c:numRef>
              <c:f>ncpp!$M$236:$M$237</c:f>
              <c:numCache/>
            </c:numRef>
          </c:val>
        </c:ser>
        <c:overlap val="-25"/>
        <c:axId val="18028169"/>
        <c:axId val="28035794"/>
      </c:barChart>
      <c:catAx>
        <c:axId val="180281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8035794"/>
        <c:crosses val="autoZero"/>
        <c:auto val="1"/>
        <c:lblOffset val="100"/>
        <c:tickLblSkip val="1"/>
        <c:noMultiLvlLbl val="0"/>
      </c:catAx>
      <c:valAx>
        <c:axId val="28035794"/>
        <c:scaling>
          <c:orientation val="minMax"/>
        </c:scaling>
        <c:axPos val="l"/>
        <c:delete val="1"/>
        <c:majorTickMark val="out"/>
        <c:minorTickMark val="none"/>
        <c:tickLblPos val="nextTo"/>
        <c:crossAx val="180281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55"/>
          <c:y val="0.3"/>
          <c:w val="0.5437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PENALES UNIPERSONALES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 FEBRERO - 2018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6475"/>
          <c:w val="0.96875"/>
          <c:h val="0.3102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ncpp!$A$268:$A$272</c:f>
              <c:strCache/>
            </c:strRef>
          </c:cat>
          <c:val>
            <c:numRef>
              <c:f>ncpp!$B$268:$B$272</c:f>
              <c:numCache/>
            </c:numRef>
          </c:val>
        </c:ser>
        <c:ser>
          <c:idx val="1"/>
          <c:order val="1"/>
          <c:tx>
            <c:v>EXP.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ncpp!$A$268:$A$272</c:f>
              <c:strCache/>
            </c:strRef>
          </c:cat>
          <c:val>
            <c:numRef>
              <c:f>ncpp!$M$268:$M$272</c:f>
              <c:numCache/>
            </c:numRef>
          </c:val>
        </c:ser>
        <c:overlap val="-25"/>
        <c:axId val="50995555"/>
        <c:axId val="56306812"/>
      </c:barChart>
      <c:catAx>
        <c:axId val="5099555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6306812"/>
        <c:crosses val="autoZero"/>
        <c:auto val="1"/>
        <c:lblOffset val="100"/>
        <c:tickLblSkip val="1"/>
        <c:noMultiLvlLbl val="0"/>
      </c:catAx>
      <c:valAx>
        <c:axId val="56306812"/>
        <c:scaling>
          <c:orientation val="minMax"/>
        </c:scaling>
        <c:axPos val="l"/>
        <c:delete val="1"/>
        <c:majorTickMark val="out"/>
        <c:minorTickMark val="none"/>
        <c:tickLblPos val="nextTo"/>
        <c:crossAx val="50995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275"/>
          <c:y val="0.28475"/>
          <c:w val="0.458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SALA PENAL DE APELACIÓN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CARGA  PROCESAL - EXPEDIENTES RESUELTOS - (EN TRÁMITE) 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Periodo : ENERO -  FEBRERO - 2018
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35375"/>
          <c:w val="0.955"/>
          <c:h val="0.625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ncpp!$A$129:$A$129</c:f>
              <c:strCache/>
            </c:strRef>
          </c:cat>
          <c:val>
            <c:numRef>
              <c:f>ncpp!$B$129:$B$129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ncpp!$A$129:$A$129</c:f>
              <c:strCache/>
            </c:strRef>
          </c:cat>
          <c:val>
            <c:numRef>
              <c:f>ncpp!$M$129:$M$129</c:f>
              <c:numCache/>
            </c:numRef>
          </c:val>
        </c:ser>
        <c:overlap val="-25"/>
        <c:axId val="36999261"/>
        <c:axId val="64557894"/>
      </c:barChart>
      <c:catAx>
        <c:axId val="3699926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4557894"/>
        <c:crosses val="autoZero"/>
        <c:auto val="1"/>
        <c:lblOffset val="100"/>
        <c:tickLblSkip val="1"/>
        <c:noMultiLvlLbl val="0"/>
      </c:catAx>
      <c:valAx>
        <c:axId val="64557894"/>
        <c:scaling>
          <c:orientation val="minMax"/>
        </c:scaling>
        <c:axPos val="l"/>
        <c:delete val="1"/>
        <c:majorTickMark val="out"/>
        <c:minorTickMark val="none"/>
        <c:tickLblPos val="nextTo"/>
        <c:crossAx val="369992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5"/>
          <c:y val="0.24925"/>
          <c:w val="0.7512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PODER JUDICIAL: PROGRAMA ANUAL DE ADQUISICIONES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Enero-Octubre 2011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(Millones de Nuevos Soles)</a:t>
            </a:r>
          </a:p>
        </c:rich>
      </c:tx>
      <c:layout>
        <c:manualLayout>
          <c:xMode val="factor"/>
          <c:yMode val="factor"/>
          <c:x val="-0.010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"/>
          <c:y val="0.282"/>
          <c:w val="0.956"/>
          <c:h val="0.68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'13. Logística - Procesos'!$E$84</c:f>
              <c:strCache>
                <c:ptCount val="1"/>
                <c:pt idx="0">
                  <c:v>Programa Anual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 Logística - Procesos'!$C$85:$C$86</c:f>
              <c:strCache/>
            </c:strRef>
          </c:cat>
          <c:val>
            <c:numRef>
              <c:f>'13. Logística - Procesos'!$E$85:$E$86</c:f>
              <c:numCache/>
            </c:numRef>
          </c:val>
        </c:ser>
        <c:ser>
          <c:idx val="2"/>
          <c:order val="1"/>
          <c:tx>
            <c:strRef>
              <c:f>'13. Logística - Procesos'!$F$84</c:f>
              <c:strCache>
                <c:ptCount val="1"/>
                <c:pt idx="0">
                  <c:v>Ejecución Ene-Ago</c:v>
                </c:pt>
              </c:strCache>
            </c:strRef>
          </c:tx>
          <c:spPr>
            <a:solidFill>
              <a:srgbClr val="D7E4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 Logística - Procesos'!$C$85:$C$86</c:f>
              <c:strCache/>
            </c:strRef>
          </c:cat>
          <c:val>
            <c:numRef>
              <c:f>'13. Logística - Procesos'!$F$85:$F$86</c:f>
              <c:numCache/>
            </c:numRef>
          </c:val>
        </c:ser>
        <c:axId val="29774531"/>
        <c:axId val="66644188"/>
      </c:barChart>
      <c:catAx>
        <c:axId val="2977453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44188"/>
        <c:crosses val="autoZero"/>
        <c:auto val="1"/>
        <c:lblOffset val="100"/>
        <c:tickLblSkip val="1"/>
        <c:noMultiLvlLbl val="0"/>
      </c:catAx>
      <c:valAx>
        <c:axId val="666441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7745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075"/>
          <c:y val="0.36725"/>
          <c:w val="0.2305"/>
          <c:h val="0.10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B0F0">
        <a:alpha val="25000"/>
      </a:srgbClr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SALA PENAL DE APELACIÓN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CUADERNOS: INGRESADOS - RESUELTOS  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Periodo : ENERO - FEBRERO - 2018
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35275"/>
          <c:w val="0.958"/>
          <c:h val="0.6265"/>
        </c:manualLayout>
      </c:layout>
      <c:barChart>
        <c:barDir val="col"/>
        <c:grouping val="clustered"/>
        <c:varyColors val="0"/>
        <c:ser>
          <c:idx val="0"/>
          <c:order val="0"/>
          <c:tx>
            <c:v>INGRESADOS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ncpp!$A$129:$A$129</c:f>
              <c:strCache/>
            </c:strRef>
          </c:cat>
          <c:val>
            <c:numRef>
              <c:f>ncpp!$V$129:$V$129</c:f>
              <c:numCache/>
            </c:numRef>
          </c:val>
        </c:ser>
        <c:ser>
          <c:idx val="1"/>
          <c:order val="1"/>
          <c:tx>
            <c:v>RESUELTOS</c:v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ncpp!$A$129:$A$129</c:f>
              <c:strCache/>
            </c:strRef>
          </c:cat>
          <c:val>
            <c:numRef>
              <c:f>ncpp!$W$129:$W$129</c:f>
              <c:numCache/>
            </c:numRef>
          </c:val>
        </c:ser>
        <c:overlap val="-25"/>
        <c:axId val="44150135"/>
        <c:axId val="61806896"/>
      </c:barChart>
      <c:catAx>
        <c:axId val="4415013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1806896"/>
        <c:crosses val="autoZero"/>
        <c:auto val="1"/>
        <c:lblOffset val="100"/>
        <c:tickLblSkip val="1"/>
        <c:noMultiLvlLbl val="0"/>
      </c:catAx>
      <c:valAx>
        <c:axId val="61806896"/>
        <c:scaling>
          <c:orientation val="minMax"/>
        </c:scaling>
        <c:axPos val="l"/>
        <c:delete val="1"/>
        <c:majorTickMark val="out"/>
        <c:minorTickMark val="none"/>
        <c:tickLblPos val="nextTo"/>
        <c:crossAx val="441501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225"/>
          <c:y val="0.2965"/>
          <c:w val="0.75125"/>
          <c:h val="0.0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DE INVESTIGACIÓN PREPARATORIA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CUADERNOS: INGRESADOS -  RESUELTOS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 FEBRERO - 2018</a:t>
            </a:r>
          </a:p>
        </c:rich>
      </c:tx>
      <c:layout>
        <c:manualLayout>
          <c:xMode val="factor"/>
          <c:yMode val="factor"/>
          <c:x val="-0.04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265"/>
          <c:w val="0.978"/>
          <c:h val="0.6995"/>
        </c:manualLayout>
      </c:layout>
      <c:barChart>
        <c:barDir val="col"/>
        <c:grouping val="clustered"/>
        <c:varyColors val="0"/>
        <c:ser>
          <c:idx val="0"/>
          <c:order val="0"/>
          <c:tx>
            <c:v>INGRESADOS</c:v>
          </c:tx>
          <c:spPr>
            <a:solidFill>
              <a:srgbClr val="8EB4E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ncpp!$A$162:$A$174</c:f>
              <c:strCache/>
            </c:strRef>
          </c:cat>
          <c:val>
            <c:numRef>
              <c:f>ncpp!$V$162:$V$174</c:f>
              <c:numCache/>
            </c:numRef>
          </c:val>
        </c:ser>
        <c:ser>
          <c:idx val="1"/>
          <c:order val="1"/>
          <c:tx>
            <c:v>RESUELTOS</c:v>
          </c:tx>
          <c:spPr>
            <a:solidFill>
              <a:srgbClr val="E6B9B8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ncpp!$A$162:$A$174</c:f>
              <c:strCache/>
            </c:strRef>
          </c:cat>
          <c:val>
            <c:numRef>
              <c:f>ncpp!$W$162:$W$174</c:f>
              <c:numCache/>
            </c:numRef>
          </c:val>
        </c:ser>
        <c:overlap val="-25"/>
        <c:axId val="19391153"/>
        <c:axId val="40302650"/>
      </c:barChart>
      <c:catAx>
        <c:axId val="193911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0302650"/>
        <c:crosses val="autoZero"/>
        <c:auto val="1"/>
        <c:lblOffset val="100"/>
        <c:tickLblSkip val="1"/>
        <c:noMultiLvlLbl val="0"/>
      </c:catAx>
      <c:valAx>
        <c:axId val="40302650"/>
        <c:scaling>
          <c:orientation val="minMax"/>
        </c:scaling>
        <c:axPos val="l"/>
        <c:delete val="1"/>
        <c:majorTickMark val="out"/>
        <c:minorTickMark val="none"/>
        <c:tickLblPos val="nextTo"/>
        <c:crossAx val="193911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325"/>
          <c:y val="0.29"/>
          <c:w val="0.442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PENALES COLEGIADOS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CUADERNOS: INGRESADOS - RESUELTOS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 FEBRERO- 2018</a:t>
            </a:r>
          </a:p>
        </c:rich>
      </c:tx>
      <c:layout>
        <c:manualLayout>
          <c:xMode val="factor"/>
          <c:yMode val="factor"/>
          <c:x val="-0.06275"/>
          <c:y val="-0.02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43475"/>
          <c:w val="0.922"/>
          <c:h val="0.58175"/>
        </c:manualLayout>
      </c:layout>
      <c:barChart>
        <c:barDir val="col"/>
        <c:grouping val="clustered"/>
        <c:varyColors val="0"/>
        <c:ser>
          <c:idx val="0"/>
          <c:order val="0"/>
          <c:tx>
            <c:v>INGRESOS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ncpp!$A$236:$A$237</c:f>
              <c:strCache/>
            </c:strRef>
          </c:cat>
          <c:val>
            <c:numRef>
              <c:f>ncpp!$V$236:$V$237</c:f>
              <c:numCache/>
            </c:numRef>
          </c:val>
        </c:ser>
        <c:ser>
          <c:idx val="1"/>
          <c:order val="1"/>
          <c:tx>
            <c:v>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ncpp!$A$236:$A$237</c:f>
              <c:strCache/>
            </c:strRef>
          </c:cat>
          <c:val>
            <c:numRef>
              <c:f>ncpp!$W$236:$W$237</c:f>
              <c:numCache/>
            </c:numRef>
          </c:val>
        </c:ser>
        <c:overlap val="-25"/>
        <c:axId val="27179531"/>
        <c:axId val="43289188"/>
      </c:barChart>
      <c:catAx>
        <c:axId val="271795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3289188"/>
        <c:crosses val="autoZero"/>
        <c:auto val="1"/>
        <c:lblOffset val="100"/>
        <c:tickLblSkip val="1"/>
        <c:noMultiLvlLbl val="0"/>
      </c:catAx>
      <c:valAx>
        <c:axId val="43289188"/>
        <c:scaling>
          <c:orientation val="minMax"/>
        </c:scaling>
        <c:axPos val="l"/>
        <c:delete val="1"/>
        <c:majorTickMark val="out"/>
        <c:minorTickMark val="none"/>
        <c:tickLblPos val="nextTo"/>
        <c:crossAx val="271795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575"/>
          <c:y val="0.302"/>
          <c:w val="0.54475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PENALES UNIPERSONALES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CUADERNO: INGRESADOS - RESUELTOS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 FEBRERO- 2018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49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403"/>
          <c:w val="0.957"/>
          <c:h val="0.61275"/>
        </c:manualLayout>
      </c:layout>
      <c:barChart>
        <c:barDir val="col"/>
        <c:grouping val="clustered"/>
        <c:varyColors val="0"/>
        <c:ser>
          <c:idx val="0"/>
          <c:order val="0"/>
          <c:tx>
            <c:v>INGRESOS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ncpp!$A$268:$A$272</c:f>
              <c:strCache/>
            </c:strRef>
          </c:cat>
          <c:val>
            <c:numRef>
              <c:f>ncpp!$V$268:$V$272</c:f>
              <c:numCache/>
            </c:numRef>
          </c:val>
        </c:ser>
        <c:ser>
          <c:idx val="1"/>
          <c:order val="1"/>
          <c:tx>
            <c:v>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ncpp!$A$268:$A$272</c:f>
              <c:strCache/>
            </c:strRef>
          </c:cat>
          <c:val>
            <c:numRef>
              <c:f>ncpp!$W$268:$W$272</c:f>
              <c:numCache/>
            </c:numRef>
          </c:val>
        </c:ser>
        <c:overlap val="-25"/>
        <c:axId val="54058373"/>
        <c:axId val="16763310"/>
      </c:barChart>
      <c:catAx>
        <c:axId val="5405837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6763310"/>
        <c:crosses val="autoZero"/>
        <c:auto val="1"/>
        <c:lblOffset val="100"/>
        <c:tickLblSkip val="1"/>
        <c:noMultiLvlLbl val="0"/>
      </c:catAx>
      <c:valAx>
        <c:axId val="16763310"/>
        <c:scaling>
          <c:orientation val="minMax"/>
        </c:scaling>
        <c:axPos val="l"/>
        <c:delete val="1"/>
        <c:majorTickMark val="out"/>
        <c:minorTickMark val="none"/>
        <c:tickLblPos val="nextTo"/>
        <c:crossAx val="54058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15"/>
          <c:y val="0.3975"/>
          <c:w val="0.3672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PENALES UNIPERSONALES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 FEBRERO - 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1075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40075"/>
          <c:w val="0.9685"/>
          <c:h val="0.573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ncpp!$A$273:$A$277</c:f>
              <c:strCache/>
            </c:strRef>
          </c:cat>
          <c:val>
            <c:numRef>
              <c:f>ncpp!$B$273:$B$277</c:f>
              <c:numCache/>
            </c:numRef>
          </c:val>
        </c:ser>
        <c:ser>
          <c:idx val="1"/>
          <c:order val="1"/>
          <c:tx>
            <c:v>EXP.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ncpp!$A$273:$A$277</c:f>
              <c:strCache/>
            </c:strRef>
          </c:cat>
          <c:val>
            <c:numRef>
              <c:f>ncpp!$M$273:$M$277</c:f>
              <c:numCache/>
            </c:numRef>
          </c:val>
        </c:ser>
        <c:overlap val="-25"/>
        <c:axId val="16652063"/>
        <c:axId val="15650840"/>
      </c:barChart>
      <c:catAx>
        <c:axId val="1665206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5650840"/>
        <c:crosses val="autoZero"/>
        <c:auto val="1"/>
        <c:lblOffset val="100"/>
        <c:tickLblSkip val="1"/>
        <c:noMultiLvlLbl val="0"/>
      </c:catAx>
      <c:valAx>
        <c:axId val="15650840"/>
        <c:scaling>
          <c:orientation val="minMax"/>
        </c:scaling>
        <c:axPos val="l"/>
        <c:delete val="1"/>
        <c:majorTickMark val="out"/>
        <c:minorTickMark val="none"/>
        <c:tickLblPos val="nextTo"/>
        <c:crossAx val="166520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2"/>
          <c:y val="0.288"/>
          <c:w val="0.4595"/>
          <c:h val="0.06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PENALES UNIPERSONALES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CUADERNO: INGRESADOS - RESUELTOS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 FEBRERO- 2018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507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39125"/>
          <c:w val="0.954"/>
          <c:h val="0.598"/>
        </c:manualLayout>
      </c:layout>
      <c:barChart>
        <c:barDir val="col"/>
        <c:grouping val="clustered"/>
        <c:varyColors val="0"/>
        <c:ser>
          <c:idx val="0"/>
          <c:order val="0"/>
          <c:tx>
            <c:v>INGRESOS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ncpp!$A$273:$A$277</c:f>
              <c:strCache/>
            </c:strRef>
          </c:cat>
          <c:val>
            <c:numRef>
              <c:f>ncpp!$V$273:$V$277</c:f>
              <c:numCache/>
            </c:numRef>
          </c:val>
        </c:ser>
        <c:ser>
          <c:idx val="1"/>
          <c:order val="1"/>
          <c:tx>
            <c:v>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ncpp!$A$273:$A$277</c:f>
              <c:strCache/>
            </c:strRef>
          </c:cat>
          <c:val>
            <c:numRef>
              <c:f>ncpp!$W$273:$W$277</c:f>
              <c:numCache/>
            </c:numRef>
          </c:val>
        </c:ser>
        <c:overlap val="-25"/>
        <c:axId val="6639833"/>
        <c:axId val="59758498"/>
      </c:barChart>
      <c:catAx>
        <c:axId val="663983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9758498"/>
        <c:crosses val="autoZero"/>
        <c:auto val="1"/>
        <c:lblOffset val="100"/>
        <c:tickLblSkip val="1"/>
        <c:noMultiLvlLbl val="0"/>
      </c:catAx>
      <c:valAx>
        <c:axId val="59758498"/>
        <c:scaling>
          <c:orientation val="minMax"/>
        </c:scaling>
        <c:axPos val="l"/>
        <c:delete val="1"/>
        <c:majorTickMark val="out"/>
        <c:minorTickMark val="none"/>
        <c:tickLblPos val="nextTo"/>
        <c:crossAx val="66398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075"/>
          <c:y val="0.266"/>
          <c:w val="0.36625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PRODUCCIÓN JUDICIAL POR DISTRITO JUDICIAL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ENERO--OCTUBRE 2011</a:t>
            </a:r>
          </a:p>
        </c:rich>
      </c:tx>
      <c:layout>
        <c:manualLayout>
          <c:xMode val="factor"/>
          <c:yMode val="factor"/>
          <c:x val="-0.017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10775"/>
          <c:w val="0.99525"/>
          <c:h val="0.85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'20. Carga y Producción Judi (e)'!$C$79:$C$109</c:f>
              <c:strCache/>
            </c:strRef>
          </c:cat>
          <c:val>
            <c:numRef>
              <c:f>'20. Carga y Producción Judi (e)'!$E$79:$E$109</c:f>
              <c:numCache/>
            </c:numRef>
          </c:val>
        </c:ser>
        <c:gapWidth val="27"/>
        <c:axId val="62926781"/>
        <c:axId val="29470118"/>
      </c:barChart>
      <c:catAx>
        <c:axId val="629267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9470118"/>
        <c:crosses val="autoZero"/>
        <c:auto val="1"/>
        <c:lblOffset val="100"/>
        <c:tickLblSkip val="1"/>
        <c:noMultiLvlLbl val="0"/>
      </c:catAx>
      <c:valAx>
        <c:axId val="29470118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629267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B0F0">
        <a:alpha val="25000"/>
      </a:srgbClr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SALAS SUPERIORES PENALES LIQUIDADORAS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(EN TRÁMITE)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FEBRERO - 2018</a:t>
            </a:r>
          </a:p>
        </c:rich>
      </c:tx>
      <c:layout>
        <c:manualLayout>
          <c:xMode val="factor"/>
          <c:yMode val="factor"/>
          <c:x val="-0.0307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42"/>
          <c:w val="0.92425"/>
          <c:h val="0.581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Boletín!$A$181:$A$182</c:f>
              <c:strCache/>
            </c:strRef>
          </c:cat>
          <c:val>
            <c:numRef>
              <c:f>Boletín!$B$181:$B$182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Boletín!$A$181:$A$182</c:f>
              <c:strCache/>
            </c:strRef>
          </c:cat>
          <c:val>
            <c:numRef>
              <c:f>Boletín!$M$181:$M$182</c:f>
              <c:numCache/>
            </c:numRef>
          </c:val>
        </c:ser>
        <c:overlap val="-25"/>
        <c:axId val="63904471"/>
        <c:axId val="38269328"/>
      </c:barChart>
      <c:catAx>
        <c:axId val="639044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8269328"/>
        <c:crosses val="autoZero"/>
        <c:auto val="1"/>
        <c:lblOffset val="100"/>
        <c:tickLblSkip val="1"/>
        <c:noMultiLvlLbl val="0"/>
      </c:catAx>
      <c:valAx>
        <c:axId val="38269328"/>
        <c:scaling>
          <c:orientation val="minMax"/>
        </c:scaling>
        <c:axPos val="l"/>
        <c:delete val="1"/>
        <c:majorTickMark val="out"/>
        <c:minorTickMark val="none"/>
        <c:tickLblPos val="nextTo"/>
        <c:crossAx val="639044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85"/>
          <c:y val="0.2775"/>
          <c:w val="0.6257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ESPECIALIZADOS CIVILES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FEBRERO - 2018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75"/>
          <c:y val="0.319"/>
          <c:w val="0.96075"/>
          <c:h val="0.6257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Boletín!$A$218:$A$225</c:f>
              <c:strCache/>
            </c:strRef>
          </c:cat>
          <c:val>
            <c:numRef>
              <c:f>Boletín!$B$218:$B$225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Boletín!$A$218:$A$225</c:f>
              <c:strCache/>
            </c:strRef>
          </c:cat>
          <c:val>
            <c:numRef>
              <c:f>Boletín!$M$218:$M$225</c:f>
              <c:numCache/>
            </c:numRef>
          </c:val>
        </c:ser>
        <c:overlap val="-25"/>
        <c:axId val="8879633"/>
        <c:axId val="12807834"/>
      </c:barChart>
      <c:catAx>
        <c:axId val="88796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2807834"/>
        <c:crosses val="autoZero"/>
        <c:auto val="1"/>
        <c:lblOffset val="100"/>
        <c:tickLblSkip val="1"/>
        <c:noMultiLvlLbl val="0"/>
      </c:catAx>
      <c:valAx>
        <c:axId val="12807834"/>
        <c:scaling>
          <c:orientation val="minMax"/>
        </c:scaling>
        <c:axPos val="l"/>
        <c:delete val="1"/>
        <c:majorTickMark val="out"/>
        <c:minorTickMark val="none"/>
        <c:tickLblPos val="nextTo"/>
        <c:crossAx val="88796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5"/>
          <c:y val="0.2305"/>
          <c:w val="0.4435"/>
          <c:h val="0.06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ESPECIALIZADOS PENALES LIQUIDADORES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FEBRERO - 2018</a:t>
            </a:r>
          </a:p>
        </c:rich>
      </c:tx>
      <c:layout>
        <c:manualLayout>
          <c:xMode val="factor"/>
          <c:yMode val="factor"/>
          <c:x val="-0.07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3025"/>
          <c:w val="0.9485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Boletín!$A$266:$A$271</c:f>
              <c:strCache/>
            </c:strRef>
          </c:cat>
          <c:val>
            <c:numRef>
              <c:f>Boletín!$B$266:$B$271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Boletín!$A$266:$A$271</c:f>
              <c:strCache/>
            </c:strRef>
          </c:cat>
          <c:val>
            <c:numRef>
              <c:f>Boletín!$M$266:$M$271</c:f>
              <c:numCache/>
            </c:numRef>
          </c:val>
        </c:ser>
        <c:overlap val="-25"/>
        <c:axId val="48161643"/>
        <c:axId val="30801604"/>
      </c:barChart>
      <c:catAx>
        <c:axId val="481616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0801604"/>
        <c:crosses val="autoZero"/>
        <c:auto val="1"/>
        <c:lblOffset val="100"/>
        <c:tickLblSkip val="1"/>
        <c:noMultiLvlLbl val="0"/>
      </c:catAx>
      <c:valAx>
        <c:axId val="30801604"/>
        <c:scaling>
          <c:orientation val="minMax"/>
        </c:scaling>
        <c:axPos val="l"/>
        <c:delete val="1"/>
        <c:majorTickMark val="out"/>
        <c:minorTickMark val="none"/>
        <c:tickLblPos val="nextTo"/>
        <c:crossAx val="481616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8"/>
          <c:y val="0.21475"/>
          <c:w val="0.439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JUZGADOS ESPECIALIZADOS  DE TRABAJO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Periodo : ENERO -  FEBRERO - 2018</a:t>
            </a:r>
          </a:p>
        </c:rich>
      </c:tx>
      <c:layout>
        <c:manualLayout>
          <c:xMode val="factor"/>
          <c:yMode val="factor"/>
          <c:x val="-0.0702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36375"/>
          <c:w val="0.902"/>
          <c:h val="0.6522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Boletín!$A$316:$A$319</c:f>
              <c:strCache/>
            </c:strRef>
          </c:cat>
          <c:val>
            <c:numRef>
              <c:f>Boletín!$B$316:$B$319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Boletín!$A$316:$A$319</c:f>
              <c:strCache/>
            </c:strRef>
          </c:cat>
          <c:val>
            <c:numRef>
              <c:f>Boletín!$M$316:$M$319</c:f>
              <c:numCache/>
            </c:numRef>
          </c:val>
        </c:ser>
        <c:overlap val="-25"/>
        <c:axId val="8778981"/>
        <c:axId val="11901966"/>
      </c:barChart>
      <c:catAx>
        <c:axId val="87789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1901966"/>
        <c:crosses val="autoZero"/>
        <c:auto val="1"/>
        <c:lblOffset val="100"/>
        <c:tickLblSkip val="1"/>
        <c:noMultiLvlLbl val="0"/>
      </c:catAx>
      <c:valAx>
        <c:axId val="11901966"/>
        <c:scaling>
          <c:orientation val="minMax"/>
        </c:scaling>
        <c:axPos val="l"/>
        <c:delete val="1"/>
        <c:majorTickMark val="out"/>
        <c:minorTickMark val="none"/>
        <c:tickLblPos val="nextTo"/>
        <c:crossAx val="87789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15"/>
          <c:y val="0.26875"/>
          <c:w val="0.51775"/>
          <c:h val="0.0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JUZGADOS ESPECIALIZADOS DE FAMILIA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Periodo : ENERO -  FEBRERO - 2018</a:t>
            </a:r>
          </a:p>
        </c:rich>
      </c:tx>
      <c:layout>
        <c:manualLayout>
          <c:xMode val="factor"/>
          <c:yMode val="factor"/>
          <c:x val="-0.06575"/>
          <c:y val="-0.02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374"/>
          <c:w val="0.9155"/>
          <c:h val="0.640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Boletín!$A$351:$A$354</c:f>
              <c:strCache/>
            </c:strRef>
          </c:cat>
          <c:val>
            <c:numRef>
              <c:f>Boletín!$B$351:$B$354</c:f>
              <c:numCache/>
            </c:numRef>
          </c:val>
        </c:ser>
        <c:ser>
          <c:idx val="1"/>
          <c:order val="1"/>
          <c:tx>
            <c:v>EXPEDIENTES RESUELTOS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Boletín!$A$351:$A$354</c:f>
              <c:strCache/>
            </c:strRef>
          </c:cat>
          <c:val>
            <c:numRef>
              <c:f>Boletín!$M$351:$M$354</c:f>
              <c:numCache/>
            </c:numRef>
          </c:val>
        </c:ser>
        <c:overlap val="-25"/>
        <c:axId val="40008831"/>
        <c:axId val="24535160"/>
      </c:barChart>
      <c:catAx>
        <c:axId val="400088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4535160"/>
        <c:crosses val="autoZero"/>
        <c:auto val="1"/>
        <c:lblOffset val="100"/>
        <c:tickLblSkip val="1"/>
        <c:noMultiLvlLbl val="0"/>
      </c:catAx>
      <c:valAx>
        <c:axId val="24535160"/>
        <c:scaling>
          <c:orientation val="minMax"/>
        </c:scaling>
        <c:axPos val="l"/>
        <c:delete val="1"/>
        <c:majorTickMark val="out"/>
        <c:minorTickMark val="none"/>
        <c:tickLblPos val="nextTo"/>
        <c:crossAx val="40008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"/>
          <c:y val="0.295"/>
          <c:w val="0.542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JUZGADOS ESPECIALIZADOS MIXTOS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CARGA  PROCESAL - EXPEDIENTES RESUELTOS - EN TRÁMITE 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Periodo : ENERO -  FEBRERO - 2018</a:t>
            </a:r>
          </a:p>
        </c:rich>
      </c:tx>
      <c:layout>
        <c:manualLayout>
          <c:xMode val="factor"/>
          <c:yMode val="factor"/>
          <c:x val="-0.068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377"/>
          <c:w val="0.93775"/>
          <c:h val="0.64025"/>
        </c:manualLayout>
      </c:layout>
      <c:barChart>
        <c:barDir val="col"/>
        <c:grouping val="clustered"/>
        <c:varyColors val="0"/>
        <c:ser>
          <c:idx val="0"/>
          <c:order val="0"/>
          <c:tx>
            <c:v>CARGA PROCESAL</c:v>
          </c:tx>
          <c:spPr>
            <a:solidFill>
              <a:srgbClr val="DBEEF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Boletín!$A$382:$A$387</c:f>
              <c:strCache/>
            </c:strRef>
          </c:cat>
          <c:val>
            <c:numRef>
              <c:f>Boletín!$B$382:$B$387</c:f>
              <c:numCache/>
            </c:numRef>
          </c:val>
        </c:ser>
        <c:ser>
          <c:idx val="1"/>
          <c:order val="1"/>
          <c:tx>
            <c:v>EXP. RESUELTO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Boletín!$A$382:$A$387</c:f>
              <c:strCache/>
            </c:strRef>
          </c:cat>
          <c:val>
            <c:numRef>
              <c:f>Boletín!$M$382:$M$387</c:f>
              <c:numCache/>
            </c:numRef>
          </c:val>
        </c:ser>
        <c:overlap val="-25"/>
        <c:axId val="19489849"/>
        <c:axId val="41190914"/>
      </c:barChart>
      <c:catAx>
        <c:axId val="194898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1190914"/>
        <c:crosses val="autoZero"/>
        <c:auto val="1"/>
        <c:lblOffset val="100"/>
        <c:tickLblSkip val="1"/>
        <c:noMultiLvlLbl val="0"/>
      </c:catAx>
      <c:valAx>
        <c:axId val="41190914"/>
        <c:scaling>
          <c:orientation val="minMax"/>
        </c:scaling>
        <c:axPos val="l"/>
        <c:delete val="1"/>
        <c:majorTickMark val="out"/>
        <c:minorTickMark val="none"/>
        <c:tickLblPos val="nextTo"/>
        <c:crossAx val="194898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975"/>
          <c:y val="0.331"/>
          <c:w val="0.5225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emf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image" Target="../media/image5.jpeg" /><Relationship Id="rId12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0.08025</cdr:x>
      <cdr:y>0.72925</cdr:y>
    </cdr:from>
    <cdr:to>
      <cdr:x>1</cdr:x>
      <cdr:y>0.7805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81025" y="4019550"/>
          <a:ext cx="6762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La ejecución presupuestal considera el gasto del periodo por todo tipo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Fuente</a:t>
          </a:r>
        </a:p>
      </cdr:txBody>
    </cdr:sp>
  </cdr:relSizeAnchor>
  <cdr:relSizeAnchor xmlns:cdr="http://schemas.openxmlformats.org/drawingml/2006/chartDrawing">
    <cdr:from>
      <cdr:x>0.2555</cdr:x>
      <cdr:y>0.7025</cdr:y>
    </cdr:from>
    <cdr:to>
      <cdr:x>0.703</cdr:x>
      <cdr:y>0.736</cdr:y>
    </cdr:to>
    <cdr:sp>
      <cdr:nvSpPr>
        <cdr:cNvPr id="2" name="2 CuadroTexto"/>
        <cdr:cNvSpPr txBox="1">
          <a:spLocks noChangeArrowheads="1"/>
        </cdr:cNvSpPr>
      </cdr:nvSpPr>
      <cdr:spPr>
        <a:xfrm>
          <a:off x="1876425" y="3867150"/>
          <a:ext cx="3286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2011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22</xdr:row>
      <xdr:rowOff>95250</xdr:rowOff>
    </xdr:from>
    <xdr:to>
      <xdr:col>12</xdr:col>
      <xdr:colOff>333375</xdr:colOff>
      <xdr:row>56</xdr:row>
      <xdr:rowOff>104775</xdr:rowOff>
    </xdr:to>
    <xdr:graphicFrame>
      <xdr:nvGraphicFramePr>
        <xdr:cNvPr id="1" name="1 Gráfico"/>
        <xdr:cNvGraphicFramePr/>
      </xdr:nvGraphicFramePr>
      <xdr:xfrm>
        <a:off x="504825" y="5257800"/>
        <a:ext cx="735330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1181100</xdr:colOff>
      <xdr:row>59</xdr:row>
      <xdr:rowOff>152400</xdr:rowOff>
    </xdr:from>
    <xdr:to>
      <xdr:col>11</xdr:col>
      <xdr:colOff>19050</xdr:colOff>
      <xdr:row>78</xdr:row>
      <xdr:rowOff>57150</xdr:rowOff>
    </xdr:to>
    <xdr:graphicFrame>
      <xdr:nvGraphicFramePr>
        <xdr:cNvPr id="1" name="1 Gráfico"/>
        <xdr:cNvGraphicFramePr/>
      </xdr:nvGraphicFramePr>
      <xdr:xfrm>
        <a:off x="2705100" y="10401300"/>
        <a:ext cx="43815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49</xdr:row>
      <xdr:rowOff>95250</xdr:rowOff>
    </xdr:from>
    <xdr:to>
      <xdr:col>12</xdr:col>
      <xdr:colOff>104775</xdr:colOff>
      <xdr:row>69</xdr:row>
      <xdr:rowOff>123825</xdr:rowOff>
    </xdr:to>
    <xdr:graphicFrame>
      <xdr:nvGraphicFramePr>
        <xdr:cNvPr id="1" name="1 Gráfico"/>
        <xdr:cNvGraphicFramePr/>
      </xdr:nvGraphicFramePr>
      <xdr:xfrm>
        <a:off x="2990850" y="8534400"/>
        <a:ext cx="48482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31</xdr:row>
      <xdr:rowOff>28575</xdr:rowOff>
    </xdr:from>
    <xdr:to>
      <xdr:col>16</xdr:col>
      <xdr:colOff>333375</xdr:colOff>
      <xdr:row>71</xdr:row>
      <xdr:rowOff>95250</xdr:rowOff>
    </xdr:to>
    <xdr:pic>
      <xdr:nvPicPr>
        <xdr:cNvPr id="1" name="Picture 1" descr="http://www.rpp.com.pe/pict.php?g=-1&amp;p=/picnewsa/79641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5857875"/>
          <a:ext cx="8191500" cy="654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9</xdr:row>
      <xdr:rowOff>19050</xdr:rowOff>
    </xdr:from>
    <xdr:to>
      <xdr:col>12</xdr:col>
      <xdr:colOff>609600</xdr:colOff>
      <xdr:row>19</xdr:row>
      <xdr:rowOff>76200</xdr:rowOff>
    </xdr:to>
    <xdr:sp>
      <xdr:nvSpPr>
        <xdr:cNvPr id="2" name="Picture 2"/>
        <xdr:cNvSpPr>
          <a:spLocks noChangeAspect="1"/>
        </xdr:cNvSpPr>
      </xdr:nvSpPr>
      <xdr:spPr>
        <a:xfrm>
          <a:off x="5476875" y="1876425"/>
          <a:ext cx="2400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98</xdr:row>
      <xdr:rowOff>9525</xdr:rowOff>
    </xdr:from>
    <xdr:to>
      <xdr:col>20</xdr:col>
      <xdr:colOff>857250</xdr:colOff>
      <xdr:row>101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7259300"/>
          <a:ext cx="12839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184</xdr:row>
      <xdr:rowOff>57150</xdr:rowOff>
    </xdr:from>
    <xdr:to>
      <xdr:col>15</xdr:col>
      <xdr:colOff>152400</xdr:colOff>
      <xdr:row>206</xdr:row>
      <xdr:rowOff>0</xdr:rowOff>
    </xdr:to>
    <xdr:graphicFrame>
      <xdr:nvGraphicFramePr>
        <xdr:cNvPr id="4" name="9 Gráfico"/>
        <xdr:cNvGraphicFramePr/>
      </xdr:nvGraphicFramePr>
      <xdr:xfrm>
        <a:off x="4010025" y="32175450"/>
        <a:ext cx="563880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1371600</xdr:colOff>
      <xdr:row>228</xdr:row>
      <xdr:rowOff>66675</xdr:rowOff>
    </xdr:from>
    <xdr:to>
      <xdr:col>18</xdr:col>
      <xdr:colOff>504825</xdr:colOff>
      <xdr:row>256</xdr:row>
      <xdr:rowOff>76200</xdr:rowOff>
    </xdr:to>
    <xdr:graphicFrame>
      <xdr:nvGraphicFramePr>
        <xdr:cNvPr id="5" name="13 Gráfico"/>
        <xdr:cNvGraphicFramePr/>
      </xdr:nvGraphicFramePr>
      <xdr:xfrm>
        <a:off x="1371600" y="40100250"/>
        <a:ext cx="10077450" cy="3743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85725</xdr:colOff>
      <xdr:row>273</xdr:row>
      <xdr:rowOff>57150</xdr:rowOff>
    </xdr:from>
    <xdr:to>
      <xdr:col>18</xdr:col>
      <xdr:colOff>457200</xdr:colOff>
      <xdr:row>303</xdr:row>
      <xdr:rowOff>0</xdr:rowOff>
    </xdr:to>
    <xdr:graphicFrame>
      <xdr:nvGraphicFramePr>
        <xdr:cNvPr id="6" name="14 Gráfico"/>
        <xdr:cNvGraphicFramePr/>
      </xdr:nvGraphicFramePr>
      <xdr:xfrm>
        <a:off x="1933575" y="47577375"/>
        <a:ext cx="9467850" cy="394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390525</xdr:colOff>
      <xdr:row>323</xdr:row>
      <xdr:rowOff>19050</xdr:rowOff>
    </xdr:from>
    <xdr:to>
      <xdr:col>16</xdr:col>
      <xdr:colOff>428625</xdr:colOff>
      <xdr:row>341</xdr:row>
      <xdr:rowOff>114300</xdr:rowOff>
    </xdr:to>
    <xdr:graphicFrame>
      <xdr:nvGraphicFramePr>
        <xdr:cNvPr id="7" name="15 Gráfico"/>
        <xdr:cNvGraphicFramePr/>
      </xdr:nvGraphicFramePr>
      <xdr:xfrm>
        <a:off x="2790825" y="55492650"/>
        <a:ext cx="7591425" cy="2495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133350</xdr:colOff>
      <xdr:row>356</xdr:row>
      <xdr:rowOff>0</xdr:rowOff>
    </xdr:from>
    <xdr:to>
      <xdr:col>16</xdr:col>
      <xdr:colOff>447675</xdr:colOff>
      <xdr:row>372</xdr:row>
      <xdr:rowOff>123825</xdr:rowOff>
    </xdr:to>
    <xdr:graphicFrame>
      <xdr:nvGraphicFramePr>
        <xdr:cNvPr id="8" name="16 Gráfico"/>
        <xdr:cNvGraphicFramePr/>
      </xdr:nvGraphicFramePr>
      <xdr:xfrm>
        <a:off x="2533650" y="60883800"/>
        <a:ext cx="7867650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57150</xdr:colOff>
      <xdr:row>388</xdr:row>
      <xdr:rowOff>57150</xdr:rowOff>
    </xdr:from>
    <xdr:to>
      <xdr:col>17</xdr:col>
      <xdr:colOff>104775</xdr:colOff>
      <xdr:row>405</xdr:row>
      <xdr:rowOff>95250</xdr:rowOff>
    </xdr:to>
    <xdr:graphicFrame>
      <xdr:nvGraphicFramePr>
        <xdr:cNvPr id="9" name="17 Gráfico"/>
        <xdr:cNvGraphicFramePr/>
      </xdr:nvGraphicFramePr>
      <xdr:xfrm>
        <a:off x="2981325" y="66913125"/>
        <a:ext cx="7524750" cy="2305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1428750</xdr:colOff>
      <xdr:row>441</xdr:row>
      <xdr:rowOff>66675</xdr:rowOff>
    </xdr:from>
    <xdr:to>
      <xdr:col>18</xdr:col>
      <xdr:colOff>409575</xdr:colOff>
      <xdr:row>464</xdr:row>
      <xdr:rowOff>104775</xdr:rowOff>
    </xdr:to>
    <xdr:graphicFrame>
      <xdr:nvGraphicFramePr>
        <xdr:cNvPr id="10" name="20 Gráfico"/>
        <xdr:cNvGraphicFramePr/>
      </xdr:nvGraphicFramePr>
      <xdr:xfrm>
        <a:off x="1428750" y="76819125"/>
        <a:ext cx="9925050" cy="3762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428625</xdr:colOff>
      <xdr:row>149</xdr:row>
      <xdr:rowOff>200025</xdr:rowOff>
    </xdr:from>
    <xdr:to>
      <xdr:col>16</xdr:col>
      <xdr:colOff>257175</xdr:colOff>
      <xdr:row>173</xdr:row>
      <xdr:rowOff>38100</xdr:rowOff>
    </xdr:to>
    <xdr:graphicFrame>
      <xdr:nvGraphicFramePr>
        <xdr:cNvPr id="11" name="22 Gráfico"/>
        <xdr:cNvGraphicFramePr/>
      </xdr:nvGraphicFramePr>
      <xdr:xfrm>
        <a:off x="3352800" y="26746200"/>
        <a:ext cx="6858000" cy="3152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219075</xdr:colOff>
      <xdr:row>117</xdr:row>
      <xdr:rowOff>95250</xdr:rowOff>
    </xdr:from>
    <xdr:to>
      <xdr:col>20</xdr:col>
      <xdr:colOff>47625</xdr:colOff>
      <xdr:row>139</xdr:row>
      <xdr:rowOff>104775</xdr:rowOff>
    </xdr:to>
    <xdr:graphicFrame>
      <xdr:nvGraphicFramePr>
        <xdr:cNvPr id="12" name="18 Gráfico"/>
        <xdr:cNvGraphicFramePr/>
      </xdr:nvGraphicFramePr>
      <xdr:xfrm>
        <a:off x="7105650" y="21469350"/>
        <a:ext cx="4943475" cy="2943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409575</xdr:colOff>
      <xdr:row>117</xdr:row>
      <xdr:rowOff>104775</xdr:rowOff>
    </xdr:from>
    <xdr:to>
      <xdr:col>9</xdr:col>
      <xdr:colOff>333375</xdr:colOff>
      <xdr:row>139</xdr:row>
      <xdr:rowOff>104775</xdr:rowOff>
    </xdr:to>
    <xdr:graphicFrame>
      <xdr:nvGraphicFramePr>
        <xdr:cNvPr id="13" name="23 Gráfico"/>
        <xdr:cNvGraphicFramePr/>
      </xdr:nvGraphicFramePr>
      <xdr:xfrm>
        <a:off x="409575" y="21478875"/>
        <a:ext cx="5810250" cy="2933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1428750</xdr:colOff>
      <xdr:row>465</xdr:row>
      <xdr:rowOff>123825</xdr:rowOff>
    </xdr:from>
    <xdr:to>
      <xdr:col>18</xdr:col>
      <xdr:colOff>400050</xdr:colOff>
      <xdr:row>491</xdr:row>
      <xdr:rowOff>66675</xdr:rowOff>
    </xdr:to>
    <xdr:graphicFrame>
      <xdr:nvGraphicFramePr>
        <xdr:cNvPr id="14" name="19 Gráfico"/>
        <xdr:cNvGraphicFramePr/>
      </xdr:nvGraphicFramePr>
      <xdr:xfrm>
        <a:off x="1428750" y="80762475"/>
        <a:ext cx="9915525" cy="4152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1381125</xdr:colOff>
      <xdr:row>492</xdr:row>
      <xdr:rowOff>133350</xdr:rowOff>
    </xdr:from>
    <xdr:to>
      <xdr:col>18</xdr:col>
      <xdr:colOff>409575</xdr:colOff>
      <xdr:row>514</xdr:row>
      <xdr:rowOff>133350</xdr:rowOff>
    </xdr:to>
    <xdr:graphicFrame>
      <xdr:nvGraphicFramePr>
        <xdr:cNvPr id="15" name="24 Gráfico"/>
        <xdr:cNvGraphicFramePr/>
      </xdr:nvGraphicFramePr>
      <xdr:xfrm>
        <a:off x="1381125" y="85143975"/>
        <a:ext cx="9972675" cy="3562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176</xdr:row>
      <xdr:rowOff>28575</xdr:rowOff>
    </xdr:from>
    <xdr:to>
      <xdr:col>22</xdr:col>
      <xdr:colOff>371475</xdr:colOff>
      <xdr:row>199</xdr:row>
      <xdr:rowOff>28575</xdr:rowOff>
    </xdr:to>
    <xdr:graphicFrame>
      <xdr:nvGraphicFramePr>
        <xdr:cNvPr id="1" name="5 Gráfico"/>
        <xdr:cNvGraphicFramePr/>
      </xdr:nvGraphicFramePr>
      <xdr:xfrm>
        <a:off x="57150" y="31013400"/>
        <a:ext cx="124777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239</xdr:row>
      <xdr:rowOff>85725</xdr:rowOff>
    </xdr:from>
    <xdr:to>
      <xdr:col>12</xdr:col>
      <xdr:colOff>104775</xdr:colOff>
      <xdr:row>254</xdr:row>
      <xdr:rowOff>66675</xdr:rowOff>
    </xdr:to>
    <xdr:graphicFrame>
      <xdr:nvGraphicFramePr>
        <xdr:cNvPr id="2" name="8 Gráfico"/>
        <xdr:cNvGraphicFramePr/>
      </xdr:nvGraphicFramePr>
      <xdr:xfrm>
        <a:off x="409575" y="40738425"/>
        <a:ext cx="586740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279</xdr:row>
      <xdr:rowOff>0</xdr:rowOff>
    </xdr:from>
    <xdr:to>
      <xdr:col>12</xdr:col>
      <xdr:colOff>304800</xdr:colOff>
      <xdr:row>293</xdr:row>
      <xdr:rowOff>104775</xdr:rowOff>
    </xdr:to>
    <xdr:graphicFrame>
      <xdr:nvGraphicFramePr>
        <xdr:cNvPr id="3" name="11 Gráfico"/>
        <xdr:cNvGraphicFramePr/>
      </xdr:nvGraphicFramePr>
      <xdr:xfrm>
        <a:off x="95250" y="48444150"/>
        <a:ext cx="638175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200025</xdr:colOff>
      <xdr:row>131</xdr:row>
      <xdr:rowOff>66675</xdr:rowOff>
    </xdr:from>
    <xdr:to>
      <xdr:col>12</xdr:col>
      <xdr:colOff>180975</xdr:colOff>
      <xdr:row>154</xdr:row>
      <xdr:rowOff>0</xdr:rowOff>
    </xdr:to>
    <xdr:graphicFrame>
      <xdr:nvGraphicFramePr>
        <xdr:cNvPr id="4" name="14 Gráfico"/>
        <xdr:cNvGraphicFramePr/>
      </xdr:nvGraphicFramePr>
      <xdr:xfrm>
        <a:off x="200025" y="22040850"/>
        <a:ext cx="6153150" cy="3000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619125</xdr:colOff>
      <xdr:row>131</xdr:row>
      <xdr:rowOff>76200</xdr:rowOff>
    </xdr:from>
    <xdr:to>
      <xdr:col>22</xdr:col>
      <xdr:colOff>171450</xdr:colOff>
      <xdr:row>154</xdr:row>
      <xdr:rowOff>19050</xdr:rowOff>
    </xdr:to>
    <xdr:graphicFrame>
      <xdr:nvGraphicFramePr>
        <xdr:cNvPr id="5" name="9 Gráfico"/>
        <xdr:cNvGraphicFramePr/>
      </xdr:nvGraphicFramePr>
      <xdr:xfrm>
        <a:off x="6791325" y="22050375"/>
        <a:ext cx="5543550" cy="3009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76200</xdr:colOff>
      <xdr:row>207</xdr:row>
      <xdr:rowOff>180975</xdr:rowOff>
    </xdr:from>
    <xdr:to>
      <xdr:col>22</xdr:col>
      <xdr:colOff>381000</xdr:colOff>
      <xdr:row>227</xdr:row>
      <xdr:rowOff>38100</xdr:rowOff>
    </xdr:to>
    <xdr:graphicFrame>
      <xdr:nvGraphicFramePr>
        <xdr:cNvPr id="6" name="10 Gráfico"/>
        <xdr:cNvGraphicFramePr/>
      </xdr:nvGraphicFramePr>
      <xdr:xfrm>
        <a:off x="76200" y="35299650"/>
        <a:ext cx="12468225" cy="2638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695325</xdr:colOff>
      <xdr:row>239</xdr:row>
      <xdr:rowOff>76200</xdr:rowOff>
    </xdr:from>
    <xdr:to>
      <xdr:col>22</xdr:col>
      <xdr:colOff>104775</xdr:colOff>
      <xdr:row>254</xdr:row>
      <xdr:rowOff>47625</xdr:rowOff>
    </xdr:to>
    <xdr:graphicFrame>
      <xdr:nvGraphicFramePr>
        <xdr:cNvPr id="7" name="12 Gráfico"/>
        <xdr:cNvGraphicFramePr/>
      </xdr:nvGraphicFramePr>
      <xdr:xfrm>
        <a:off x="6867525" y="40728900"/>
        <a:ext cx="5400675" cy="2400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571500</xdr:colOff>
      <xdr:row>279</xdr:row>
      <xdr:rowOff>0</xdr:rowOff>
    </xdr:from>
    <xdr:to>
      <xdr:col>22</xdr:col>
      <xdr:colOff>361950</xdr:colOff>
      <xdr:row>293</xdr:row>
      <xdr:rowOff>85725</xdr:rowOff>
    </xdr:to>
    <xdr:graphicFrame>
      <xdr:nvGraphicFramePr>
        <xdr:cNvPr id="8" name="13 Gráfico"/>
        <xdr:cNvGraphicFramePr/>
      </xdr:nvGraphicFramePr>
      <xdr:xfrm>
        <a:off x="6743700" y="48444150"/>
        <a:ext cx="5781675" cy="2352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161925</xdr:colOff>
      <xdr:row>294</xdr:row>
      <xdr:rowOff>66675</xdr:rowOff>
    </xdr:from>
    <xdr:to>
      <xdr:col>12</xdr:col>
      <xdr:colOff>333375</xdr:colOff>
      <xdr:row>337</xdr:row>
      <xdr:rowOff>19050</xdr:rowOff>
    </xdr:to>
    <xdr:graphicFrame>
      <xdr:nvGraphicFramePr>
        <xdr:cNvPr id="9" name="15 Gráfico"/>
        <xdr:cNvGraphicFramePr/>
      </xdr:nvGraphicFramePr>
      <xdr:xfrm>
        <a:off x="161925" y="50939700"/>
        <a:ext cx="6343650" cy="2524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561975</xdr:colOff>
      <xdr:row>294</xdr:row>
      <xdr:rowOff>9525</xdr:rowOff>
    </xdr:from>
    <xdr:to>
      <xdr:col>22</xdr:col>
      <xdr:colOff>371475</xdr:colOff>
      <xdr:row>336</xdr:row>
      <xdr:rowOff>114300</xdr:rowOff>
    </xdr:to>
    <xdr:graphicFrame>
      <xdr:nvGraphicFramePr>
        <xdr:cNvPr id="10" name="16 Gráfico"/>
        <xdr:cNvGraphicFramePr/>
      </xdr:nvGraphicFramePr>
      <xdr:xfrm>
        <a:off x="6734175" y="50882550"/>
        <a:ext cx="5800725" cy="2514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1</xdr:col>
      <xdr:colOff>247650</xdr:colOff>
      <xdr:row>31</xdr:row>
      <xdr:rowOff>28575</xdr:rowOff>
    </xdr:from>
    <xdr:to>
      <xdr:col>18</xdr:col>
      <xdr:colOff>238125</xdr:colOff>
      <xdr:row>71</xdr:row>
      <xdr:rowOff>95250</xdr:rowOff>
    </xdr:to>
    <xdr:pic>
      <xdr:nvPicPr>
        <xdr:cNvPr id="11" name="Picture 1" descr="http://www.rpp.com.pe/pict.php?g=-1&amp;p=/picnewsa/796415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47825" y="5857875"/>
          <a:ext cx="7953375" cy="654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9</xdr:row>
      <xdr:rowOff>19050</xdr:rowOff>
    </xdr:from>
    <xdr:to>
      <xdr:col>12</xdr:col>
      <xdr:colOff>609600</xdr:colOff>
      <xdr:row>19</xdr:row>
      <xdr:rowOff>76200</xdr:rowOff>
    </xdr:to>
    <xdr:sp>
      <xdr:nvSpPr>
        <xdr:cNvPr id="12" name="Picture 2"/>
        <xdr:cNvSpPr>
          <a:spLocks noChangeAspect="1"/>
        </xdr:cNvSpPr>
      </xdr:nvSpPr>
      <xdr:spPr>
        <a:xfrm>
          <a:off x="4591050" y="1876425"/>
          <a:ext cx="219075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98</xdr:row>
      <xdr:rowOff>9525</xdr:rowOff>
    </xdr:from>
    <xdr:to>
      <xdr:col>20</xdr:col>
      <xdr:colOff>771525</xdr:colOff>
      <xdr:row>101</xdr:row>
      <xdr:rowOff>123825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050" y="17364075"/>
          <a:ext cx="11658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j.gob.pe/" TargetMode="External" /><Relationship Id="rId2" Type="http://schemas.openxmlformats.org/officeDocument/2006/relationships/hyperlink" Target="http://www.pj.gob.pe/" TargetMode="External" /><Relationship Id="rId3" Type="http://schemas.openxmlformats.org/officeDocument/2006/relationships/hyperlink" Target="http://www.pj.gob.pe/" TargetMode="External" /><Relationship Id="rId4" Type="http://schemas.openxmlformats.org/officeDocument/2006/relationships/hyperlink" Target="http://www.pj.gob.pe/" TargetMode="External" /><Relationship Id="rId5" Type="http://schemas.openxmlformats.org/officeDocument/2006/relationships/hyperlink" Target="http://www.pj.gob.pe/" TargetMode="External" /><Relationship Id="rId6" Type="http://schemas.openxmlformats.org/officeDocument/2006/relationships/hyperlink" Target="http://www.pj.gob.pe/" TargetMode="External" /><Relationship Id="rId7" Type="http://schemas.openxmlformats.org/officeDocument/2006/relationships/hyperlink" Target="http://www.pj.gob.pe/" TargetMode="External" /><Relationship Id="rId8" Type="http://schemas.openxmlformats.org/officeDocument/2006/relationships/hyperlink" Target="http://www.pj.gob.pe/" TargetMode="External" /><Relationship Id="rId9" Type="http://schemas.openxmlformats.org/officeDocument/2006/relationships/hyperlink" Target="http://www.pj.gob.pe/" TargetMode="External" /><Relationship Id="rId10" Type="http://schemas.openxmlformats.org/officeDocument/2006/relationships/drawing" Target="../drawings/drawing5.xml" /><Relationship Id="rId1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j.gob.pe/" TargetMode="External" /><Relationship Id="rId2" Type="http://schemas.openxmlformats.org/officeDocument/2006/relationships/hyperlink" Target="http://www.pj.gob.pe/" TargetMode="External" /><Relationship Id="rId3" Type="http://schemas.openxmlformats.org/officeDocument/2006/relationships/hyperlink" Target="http://www.pj.gob.pe/" TargetMode="External" /><Relationship Id="rId4" Type="http://schemas.openxmlformats.org/officeDocument/2006/relationships/hyperlink" Target="http://www.pj.gob.pe/" TargetMode="External" /><Relationship Id="rId5" Type="http://schemas.openxmlformats.org/officeDocument/2006/relationships/drawing" Target="../drawings/drawing6.xml" /><Relationship Id="rId6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S99"/>
  <sheetViews>
    <sheetView showGridLines="0" zoomScale="85" zoomScaleNormal="85" zoomScalePageLayoutView="0" workbookViewId="0" topLeftCell="A49">
      <selection activeCell="H74" sqref="H74"/>
    </sheetView>
  </sheetViews>
  <sheetFormatPr defaultColWidth="11.421875" defaultRowHeight="12.75"/>
  <cols>
    <col min="1" max="1" width="0.85546875" style="0" customWidth="1"/>
    <col min="2" max="2" width="25.00390625" style="0" customWidth="1"/>
    <col min="3" max="3" width="0.85546875" style="0" customWidth="1"/>
    <col min="4" max="4" width="13.421875" style="0" bestFit="1" customWidth="1"/>
    <col min="5" max="5" width="9.00390625" style="0" customWidth="1"/>
    <col min="6" max="6" width="7.00390625" style="0" customWidth="1"/>
    <col min="7" max="7" width="0.85546875" style="0" customWidth="1"/>
    <col min="8" max="8" width="12.7109375" style="0" customWidth="1"/>
    <col min="9" max="9" width="12.7109375" style="0" bestFit="1" customWidth="1"/>
    <col min="10" max="10" width="12.28125" style="0" bestFit="1" customWidth="1"/>
    <col min="11" max="11" width="6.421875" style="0" customWidth="1"/>
    <col min="12" max="12" width="11.7109375" style="0" customWidth="1"/>
    <col min="13" max="13" width="12.57421875" style="0" bestFit="1" customWidth="1"/>
    <col min="14" max="14" width="7.140625" style="0" customWidth="1"/>
    <col min="15" max="15" width="12.7109375" style="0" bestFit="1" customWidth="1"/>
    <col min="16" max="16" width="29.28125" style="9" customWidth="1"/>
  </cols>
  <sheetData>
    <row r="1" ht="18" customHeight="1"/>
    <row r="2" spans="2:14" ht="30" customHeight="1">
      <c r="B2" s="622" t="s">
        <v>76</v>
      </c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4"/>
    </row>
    <row r="3" spans="2:14" ht="30" customHeight="1">
      <c r="B3" s="625" t="s">
        <v>60</v>
      </c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7"/>
    </row>
    <row r="4" spans="2:14" ht="11.25" customHeight="1">
      <c r="B4" s="137"/>
      <c r="C4" s="137"/>
      <c r="D4" s="138"/>
      <c r="E4" s="138"/>
      <c r="F4" s="139"/>
      <c r="G4" s="139"/>
      <c r="H4" s="138"/>
      <c r="I4" s="138"/>
      <c r="J4" s="138"/>
      <c r="K4" s="138"/>
      <c r="L4" s="138"/>
      <c r="M4" s="138"/>
      <c r="N4" s="139"/>
    </row>
    <row r="5" spans="2:14" ht="21" customHeight="1">
      <c r="B5" s="628" t="s">
        <v>77</v>
      </c>
      <c r="C5" s="140"/>
      <c r="D5" s="629" t="s">
        <v>44</v>
      </c>
      <c r="E5" s="630"/>
      <c r="F5" s="631"/>
      <c r="G5" s="141"/>
      <c r="H5" s="629" t="s">
        <v>56</v>
      </c>
      <c r="I5" s="630"/>
      <c r="J5" s="630"/>
      <c r="K5" s="630"/>
      <c r="L5" s="630"/>
      <c r="M5" s="630"/>
      <c r="N5" s="631"/>
    </row>
    <row r="6" spans="2:14" ht="32.25" customHeight="1">
      <c r="B6" s="628"/>
      <c r="C6" s="140"/>
      <c r="D6" s="632" t="s">
        <v>57</v>
      </c>
      <c r="E6" s="634" t="s">
        <v>97</v>
      </c>
      <c r="F6" s="635"/>
      <c r="G6" s="45"/>
      <c r="H6" s="632" t="s">
        <v>89</v>
      </c>
      <c r="I6" s="636" t="s">
        <v>98</v>
      </c>
      <c r="J6" s="636"/>
      <c r="K6" s="636"/>
      <c r="L6" s="636"/>
      <c r="M6" s="636"/>
      <c r="N6" s="636"/>
    </row>
    <row r="7" spans="2:14" ht="36" customHeight="1">
      <c r="B7" s="628"/>
      <c r="C7" s="140"/>
      <c r="D7" s="633"/>
      <c r="E7" s="125" t="s">
        <v>96</v>
      </c>
      <c r="F7" s="126" t="s">
        <v>0</v>
      </c>
      <c r="G7" s="127"/>
      <c r="H7" s="633"/>
      <c r="I7" s="128" t="s">
        <v>45</v>
      </c>
      <c r="J7" s="128" t="s">
        <v>58</v>
      </c>
      <c r="K7" s="128" t="s">
        <v>62</v>
      </c>
      <c r="L7" s="128" t="s">
        <v>32</v>
      </c>
      <c r="M7" s="128" t="s">
        <v>59</v>
      </c>
      <c r="N7" s="129" t="s">
        <v>0</v>
      </c>
    </row>
    <row r="8" spans="2:14" ht="5.25" customHeight="1">
      <c r="B8" s="136"/>
      <c r="C8" s="142"/>
      <c r="D8" s="136"/>
      <c r="E8" s="143" t="s">
        <v>2</v>
      </c>
      <c r="F8" s="144"/>
      <c r="G8" s="145"/>
      <c r="H8" s="136"/>
      <c r="I8" s="143"/>
      <c r="J8" s="143"/>
      <c r="K8" s="143" t="s">
        <v>2</v>
      </c>
      <c r="L8" s="143"/>
      <c r="M8" s="143"/>
      <c r="N8" s="144"/>
    </row>
    <row r="9" spans="2:14" ht="21" customHeight="1">
      <c r="B9" s="146" t="s">
        <v>1</v>
      </c>
      <c r="C9" s="137"/>
      <c r="D9" s="147">
        <f>+D11+D17</f>
        <v>1305434.802</v>
      </c>
      <c r="E9" s="148">
        <f>+E11+E17</f>
        <v>713244.8336499999</v>
      </c>
      <c r="F9" s="149">
        <f>IF(E9&gt;0,E9/D9*100,0)</f>
        <v>54.63657262371652</v>
      </c>
      <c r="G9" s="150"/>
      <c r="H9" s="147">
        <f aca="true" t="shared" si="0" ref="H9:M9">+H11+H17</f>
        <v>1334635.495</v>
      </c>
      <c r="I9" s="151">
        <f t="shared" si="0"/>
        <v>676842.0828099999</v>
      </c>
      <c r="J9" s="152">
        <f t="shared" si="0"/>
        <v>53596.79031</v>
      </c>
      <c r="K9" s="152">
        <f t="shared" si="0"/>
        <v>450.62494</v>
      </c>
      <c r="L9" s="153">
        <f t="shared" si="0"/>
        <v>1116.55178</v>
      </c>
      <c r="M9" s="153">
        <f t="shared" si="0"/>
        <v>732006.0498400001</v>
      </c>
      <c r="N9" s="149">
        <f>IF(M9&gt;0,+M9/H9*100,0)</f>
        <v>54.84688910060795</v>
      </c>
    </row>
    <row r="10" spans="2:14" ht="6.75" customHeight="1">
      <c r="B10" s="136"/>
      <c r="C10" s="142"/>
      <c r="D10" s="136"/>
      <c r="E10" s="142"/>
      <c r="F10" s="145"/>
      <c r="G10" s="145"/>
      <c r="H10" s="136"/>
      <c r="I10" s="142"/>
      <c r="J10" s="142"/>
      <c r="K10" s="142"/>
      <c r="L10" s="142"/>
      <c r="M10" s="142"/>
      <c r="N10" s="145"/>
    </row>
    <row r="11" spans="2:16" s="17" customFormat="1" ht="20.25" customHeight="1">
      <c r="B11" s="154" t="s">
        <v>3</v>
      </c>
      <c r="C11" s="155"/>
      <c r="D11" s="156">
        <f>SUM(D12:D16)</f>
        <v>1123308.697</v>
      </c>
      <c r="E11" s="157">
        <f>SUM(E12:E16)</f>
        <v>688242.45295</v>
      </c>
      <c r="F11" s="158">
        <f>IF(E11&gt;0,E11/D11*100,0)</f>
        <v>61.26921787288539</v>
      </c>
      <c r="G11" s="150"/>
      <c r="H11" s="156">
        <f aca="true" t="shared" si="1" ref="H11:M11">SUM(H12:H16)</f>
        <v>1278346.776</v>
      </c>
      <c r="I11" s="159">
        <f t="shared" si="1"/>
        <v>672634.1778099999</v>
      </c>
      <c r="J11" s="160">
        <f t="shared" si="1"/>
        <v>53596.79031</v>
      </c>
      <c r="K11" s="160">
        <f t="shared" si="1"/>
        <v>0</v>
      </c>
      <c r="L11" s="161">
        <f t="shared" si="1"/>
        <v>1004.23278</v>
      </c>
      <c r="M11" s="156">
        <f t="shared" si="1"/>
        <v>727235.2009</v>
      </c>
      <c r="N11" s="162">
        <f>IF(M11&gt;0,+M11/H11*100,0)</f>
        <v>56.88872648277403</v>
      </c>
      <c r="O11"/>
      <c r="P11" s="22"/>
    </row>
    <row r="12" spans="2:16" s="17" customFormat="1" ht="17.25" customHeight="1">
      <c r="B12" s="130" t="s">
        <v>68</v>
      </c>
      <c r="C12" s="163"/>
      <c r="D12" s="164">
        <v>732480.105</v>
      </c>
      <c r="E12" s="165">
        <v>456891.17053</v>
      </c>
      <c r="F12" s="166">
        <f aca="true" t="shared" si="2" ref="F12:F19">IF(E12&gt;0,E12/D12*100,0)</f>
        <v>62.3759153881729</v>
      </c>
      <c r="G12" s="167"/>
      <c r="H12" s="164">
        <v>789558.343</v>
      </c>
      <c r="I12" s="168">
        <v>446363.61048</v>
      </c>
      <c r="J12" s="169">
        <v>36046.8489</v>
      </c>
      <c r="K12" s="169">
        <v>0</v>
      </c>
      <c r="L12" s="170">
        <v>0</v>
      </c>
      <c r="M12" s="170">
        <f>+I12+J12+K12+L12</f>
        <v>482410.45937999996</v>
      </c>
      <c r="N12" s="166">
        <f aca="true" t="shared" si="3" ref="N12:N19">IF(M12&gt;0,+M12/H12*100,0)</f>
        <v>61.0987729604676</v>
      </c>
      <c r="O12"/>
      <c r="P12" s="22"/>
    </row>
    <row r="13" spans="2:16" s="17" customFormat="1" ht="17.25" customHeight="1">
      <c r="B13" s="130" t="s">
        <v>67</v>
      </c>
      <c r="C13" s="171"/>
      <c r="D13" s="164">
        <v>120242.526</v>
      </c>
      <c r="E13" s="165">
        <v>80226.46591</v>
      </c>
      <c r="F13" s="166">
        <f t="shared" si="2"/>
        <v>66.72054270549839</v>
      </c>
      <c r="G13" s="167"/>
      <c r="H13" s="164">
        <v>121679.3</v>
      </c>
      <c r="I13" s="168">
        <v>80142.01717</v>
      </c>
      <c r="J13" s="169">
        <v>0</v>
      </c>
      <c r="K13" s="169">
        <v>0</v>
      </c>
      <c r="L13" s="170">
        <v>0</v>
      </c>
      <c r="M13" s="170">
        <f>+I13+J13+K13+L13</f>
        <v>80142.01717</v>
      </c>
      <c r="N13" s="166">
        <f t="shared" si="3"/>
        <v>65.86331214101331</v>
      </c>
      <c r="O13"/>
      <c r="P13" s="22"/>
    </row>
    <row r="14" spans="2:16" s="17" customFormat="1" ht="17.25" customHeight="1">
      <c r="B14" s="130" t="s">
        <v>35</v>
      </c>
      <c r="C14" s="163"/>
      <c r="D14" s="172">
        <v>211913.77</v>
      </c>
      <c r="E14" s="173">
        <v>124675.99458</v>
      </c>
      <c r="F14" s="166">
        <f t="shared" si="2"/>
        <v>58.8333615979745</v>
      </c>
      <c r="G14" s="167"/>
      <c r="H14" s="172">
        <v>347521.767</v>
      </c>
      <c r="I14" s="174">
        <v>133164.01828</v>
      </c>
      <c r="J14" s="169">
        <v>17549.94141</v>
      </c>
      <c r="K14" s="175">
        <v>0</v>
      </c>
      <c r="L14" s="176">
        <v>1004.23278</v>
      </c>
      <c r="M14" s="176">
        <f>+I14+J14+K14+L14</f>
        <v>151718.19246999998</v>
      </c>
      <c r="N14" s="166">
        <f t="shared" si="3"/>
        <v>43.65717686685219</v>
      </c>
      <c r="O14"/>
      <c r="P14" s="22"/>
    </row>
    <row r="15" spans="2:16" s="17" customFormat="1" ht="17.25" customHeight="1">
      <c r="B15" s="132" t="s">
        <v>32</v>
      </c>
      <c r="C15" s="163"/>
      <c r="D15" s="164">
        <v>31121.08</v>
      </c>
      <c r="E15" s="165">
        <v>7634.51769</v>
      </c>
      <c r="F15" s="166">
        <f t="shared" si="2"/>
        <v>24.531660501499303</v>
      </c>
      <c r="G15" s="167"/>
      <c r="H15" s="164">
        <v>0</v>
      </c>
      <c r="I15" s="168">
        <v>0</v>
      </c>
      <c r="J15" s="169">
        <v>0</v>
      </c>
      <c r="K15" s="169">
        <v>0</v>
      </c>
      <c r="L15" s="170">
        <v>0</v>
      </c>
      <c r="M15" s="170">
        <f>+I15+J15+K15+L15</f>
        <v>0</v>
      </c>
      <c r="N15" s="166">
        <f t="shared" si="3"/>
        <v>0</v>
      </c>
      <c r="O15"/>
      <c r="P15" s="22"/>
    </row>
    <row r="16" spans="2:16" s="17" customFormat="1" ht="17.25" customHeight="1">
      <c r="B16" s="130" t="s">
        <v>36</v>
      </c>
      <c r="C16" s="163"/>
      <c r="D16" s="172">
        <v>27551.216</v>
      </c>
      <c r="E16" s="173">
        <v>18814.30424</v>
      </c>
      <c r="F16" s="166">
        <f t="shared" si="2"/>
        <v>68.28847133280796</v>
      </c>
      <c r="G16" s="167"/>
      <c r="H16" s="172">
        <v>19587.366</v>
      </c>
      <c r="I16" s="174">
        <v>12964.53188</v>
      </c>
      <c r="J16" s="175">
        <v>0</v>
      </c>
      <c r="K16" s="175">
        <v>0</v>
      </c>
      <c r="L16" s="176">
        <v>0</v>
      </c>
      <c r="M16" s="176">
        <f>+I16+J16+K16+L16</f>
        <v>12964.53188</v>
      </c>
      <c r="N16" s="166">
        <f t="shared" si="3"/>
        <v>66.18823521243233</v>
      </c>
      <c r="O16"/>
      <c r="P16" s="22"/>
    </row>
    <row r="17" spans="2:16" s="17" customFormat="1" ht="20.25" customHeight="1">
      <c r="B17" s="177" t="s">
        <v>4</v>
      </c>
      <c r="C17" s="155"/>
      <c r="D17" s="178">
        <f>SUM(D18:D19)</f>
        <v>182126.10499999998</v>
      </c>
      <c r="E17" s="179">
        <f>SUM(E18:E19)</f>
        <v>25002.3807</v>
      </c>
      <c r="F17" s="180">
        <f t="shared" si="2"/>
        <v>13.728059851716482</v>
      </c>
      <c r="G17" s="150"/>
      <c r="H17" s="178">
        <f aca="true" t="shared" si="4" ref="H17:M17">SUM(H18:H19)</f>
        <v>56288.719</v>
      </c>
      <c r="I17" s="181">
        <f t="shared" si="4"/>
        <v>4207.905</v>
      </c>
      <c r="J17" s="182">
        <f t="shared" si="4"/>
        <v>0</v>
      </c>
      <c r="K17" s="182">
        <f t="shared" si="4"/>
        <v>450.62494</v>
      </c>
      <c r="L17" s="183">
        <f t="shared" si="4"/>
        <v>112.319</v>
      </c>
      <c r="M17" s="183">
        <f t="shared" si="4"/>
        <v>4770.84894</v>
      </c>
      <c r="N17" s="180">
        <f t="shared" si="3"/>
        <v>8.475675099303645</v>
      </c>
      <c r="O17"/>
      <c r="P17" s="22"/>
    </row>
    <row r="18" spans="2:16" s="17" customFormat="1" ht="17.25" customHeight="1">
      <c r="B18" s="132" t="s">
        <v>32</v>
      </c>
      <c r="C18" s="163"/>
      <c r="D18" s="164">
        <v>110365.425</v>
      </c>
      <c r="E18" s="165">
        <v>16778.8106</v>
      </c>
      <c r="F18" s="166">
        <f t="shared" si="2"/>
        <v>15.202959260112486</v>
      </c>
      <c r="G18" s="167"/>
      <c r="H18" s="164">
        <v>0</v>
      </c>
      <c r="I18" s="168">
        <v>0</v>
      </c>
      <c r="J18" s="169">
        <v>0</v>
      </c>
      <c r="K18" s="169">
        <v>0</v>
      </c>
      <c r="L18" s="170">
        <v>0</v>
      </c>
      <c r="M18" s="170">
        <f>+I18+J18+K18+L18</f>
        <v>0</v>
      </c>
      <c r="N18" s="166">
        <f t="shared" si="3"/>
        <v>0</v>
      </c>
      <c r="O18"/>
      <c r="P18" s="22"/>
    </row>
    <row r="19" spans="2:16" s="17" customFormat="1" ht="17.25" customHeight="1">
      <c r="B19" s="133" t="s">
        <v>69</v>
      </c>
      <c r="C19" s="163"/>
      <c r="D19" s="184">
        <v>71760.68</v>
      </c>
      <c r="E19" s="185">
        <v>8223.5701</v>
      </c>
      <c r="F19" s="186">
        <f t="shared" si="2"/>
        <v>11.459715961442955</v>
      </c>
      <c r="G19" s="167"/>
      <c r="H19" s="184">
        <v>56288.719</v>
      </c>
      <c r="I19" s="187">
        <v>4207.905</v>
      </c>
      <c r="J19" s="188">
        <v>0</v>
      </c>
      <c r="K19" s="188">
        <v>450.62494</v>
      </c>
      <c r="L19" s="189">
        <v>112.319</v>
      </c>
      <c r="M19" s="189">
        <f>+I19+J19+K19+L19</f>
        <v>4770.84894</v>
      </c>
      <c r="N19" s="186">
        <f t="shared" si="3"/>
        <v>8.475675099303645</v>
      </c>
      <c r="O19"/>
      <c r="P19" s="22"/>
    </row>
    <row r="20" spans="2:16" s="17" customFormat="1" ht="7.5" customHeight="1">
      <c r="B20" s="131"/>
      <c r="C20" s="163"/>
      <c r="D20" s="196"/>
      <c r="E20" s="196"/>
      <c r="F20" s="167"/>
      <c r="G20" s="167"/>
      <c r="H20" s="196"/>
      <c r="I20" s="196"/>
      <c r="J20" s="196"/>
      <c r="K20" s="196"/>
      <c r="L20" s="196"/>
      <c r="M20" s="196"/>
      <c r="N20" s="167"/>
      <c r="O20"/>
      <c r="P20" s="22"/>
    </row>
    <row r="21" ht="12.75">
      <c r="I21" s="121"/>
    </row>
    <row r="22" spans="2:14" ht="13.5">
      <c r="B22" s="619" t="s">
        <v>5</v>
      </c>
      <c r="C22" s="619"/>
      <c r="D22" s="619"/>
      <c r="E22" s="619"/>
      <c r="F22" s="619"/>
      <c r="G22" s="619"/>
      <c r="H22" s="619"/>
      <c r="I22" s="619"/>
      <c r="J22" s="619"/>
      <c r="K22" s="619"/>
      <c r="L22" s="619"/>
      <c r="M22" s="619"/>
      <c r="N22" s="619"/>
    </row>
    <row r="23" spans="3:15" ht="12.75">
      <c r="C23" s="2"/>
      <c r="G23" s="2"/>
      <c r="O23" s="17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spans="2:13" ht="12.75">
      <c r="B57" s="620"/>
      <c r="C57" s="621"/>
      <c r="D57" s="621"/>
      <c r="E57" s="621"/>
      <c r="F57" s="621"/>
      <c r="G57" s="621"/>
      <c r="H57" s="621"/>
      <c r="I57" s="621"/>
      <c r="J57" s="621"/>
      <c r="K57" s="621"/>
      <c r="L57" s="621"/>
      <c r="M57" s="621"/>
    </row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80" spans="4:19" ht="12.75">
      <c r="D80" s="42" t="s">
        <v>79</v>
      </c>
      <c r="E80" s="134">
        <v>72.059906</v>
      </c>
      <c r="H80" s="620" t="s">
        <v>93</v>
      </c>
      <c r="I80" s="621"/>
      <c r="J80" s="621"/>
      <c r="K80" s="621"/>
      <c r="L80" s="621"/>
      <c r="M80" s="621"/>
      <c r="N80" s="621"/>
      <c r="O80" s="621"/>
      <c r="P80" s="621"/>
      <c r="Q80" s="621"/>
      <c r="R80" s="621"/>
      <c r="S80" s="621"/>
    </row>
    <row r="81" spans="4:5" ht="12.75">
      <c r="D81" s="42" t="s">
        <v>80</v>
      </c>
      <c r="E81" s="134">
        <v>73.190011</v>
      </c>
    </row>
    <row r="82" spans="4:5" ht="12.75">
      <c r="D82" s="42" t="s">
        <v>81</v>
      </c>
      <c r="E82" s="134">
        <v>88.855313</v>
      </c>
    </row>
    <row r="83" spans="4:5" ht="12.75">
      <c r="D83" s="42" t="s">
        <v>82</v>
      </c>
      <c r="E83" s="134">
        <v>76.285434</v>
      </c>
    </row>
    <row r="84" spans="4:5" ht="12.75">
      <c r="D84" s="42" t="s">
        <v>81</v>
      </c>
      <c r="E84" s="134">
        <v>79.872392</v>
      </c>
    </row>
    <row r="85" spans="4:5" ht="12.75">
      <c r="D85" s="42" t="s">
        <v>83</v>
      </c>
      <c r="E85" s="134">
        <v>109.186836</v>
      </c>
    </row>
    <row r="86" spans="4:5" ht="12.75">
      <c r="D86" s="42" t="s">
        <v>83</v>
      </c>
      <c r="E86" s="134">
        <v>118.646994</v>
      </c>
    </row>
    <row r="87" spans="4:5" ht="12.75">
      <c r="D87" s="42" t="s">
        <v>82</v>
      </c>
      <c r="E87" s="134">
        <v>95.262723</v>
      </c>
    </row>
    <row r="88" spans="4:5" ht="12.75">
      <c r="D88" s="42" t="s">
        <v>84</v>
      </c>
      <c r="E88" s="134">
        <v>121.432645</v>
      </c>
    </row>
    <row r="89" spans="4:5" ht="12.75">
      <c r="D89" s="42" t="s">
        <v>85</v>
      </c>
      <c r="E89" s="134">
        <v>199.150533</v>
      </c>
    </row>
    <row r="90" spans="4:5" ht="12.75">
      <c r="D90" s="42" t="s">
        <v>86</v>
      </c>
      <c r="E90" s="134">
        <v>77.710759</v>
      </c>
    </row>
    <row r="91" spans="4:5" ht="12.75">
      <c r="D91" s="42" t="s">
        <v>87</v>
      </c>
      <c r="E91" s="134">
        <v>188.401284</v>
      </c>
    </row>
    <row r="92" spans="4:5" ht="12.75">
      <c r="D92" s="42" t="s">
        <v>79</v>
      </c>
      <c r="E92" s="135">
        <v>75.03795236</v>
      </c>
    </row>
    <row r="93" spans="4:5" ht="12.75">
      <c r="D93" s="42" t="s">
        <v>80</v>
      </c>
      <c r="E93" s="135">
        <v>76.85802245</v>
      </c>
    </row>
    <row r="94" spans="4:5" ht="12.75">
      <c r="D94" s="42" t="s">
        <v>81</v>
      </c>
      <c r="E94" s="135">
        <v>89.92422096</v>
      </c>
    </row>
    <row r="95" spans="4:5" ht="12.75">
      <c r="D95" s="42" t="s">
        <v>82</v>
      </c>
      <c r="E95" s="135">
        <v>102.47203928</v>
      </c>
    </row>
    <row r="96" spans="4:5" ht="12.75">
      <c r="D96" s="42" t="s">
        <v>81</v>
      </c>
      <c r="E96" s="135">
        <v>84.37247689</v>
      </c>
    </row>
    <row r="97" spans="4:5" ht="12.75">
      <c r="D97" s="42" t="s">
        <v>83</v>
      </c>
      <c r="E97" s="135">
        <v>88.91274353</v>
      </c>
    </row>
    <row r="98" spans="4:5" ht="12.75">
      <c r="D98" s="42" t="s">
        <v>83</v>
      </c>
      <c r="E98" s="135">
        <v>130.095</v>
      </c>
    </row>
    <row r="99" spans="4:5" ht="12.75">
      <c r="D99" s="42" t="s">
        <v>82</v>
      </c>
      <c r="E99" s="215">
        <v>84.34</v>
      </c>
    </row>
  </sheetData>
  <sheetProtection/>
  <mergeCells count="12">
    <mergeCell ref="H6:H7"/>
    <mergeCell ref="I6:N6"/>
    <mergeCell ref="B22:N22"/>
    <mergeCell ref="B57:M57"/>
    <mergeCell ref="H80:S80"/>
    <mergeCell ref="B2:N2"/>
    <mergeCell ref="B3:N3"/>
    <mergeCell ref="B5:B7"/>
    <mergeCell ref="D5:F5"/>
    <mergeCell ref="H5:N5"/>
    <mergeCell ref="D6:D7"/>
    <mergeCell ref="E6:F6"/>
  </mergeCells>
  <printOptions horizontalCentered="1"/>
  <pageMargins left="0.5511811023622047" right="0.35433070866141736" top="0.9055118110236221" bottom="0.6692913385826772" header="0.31496062992125984" footer="0.31496062992125984"/>
  <pageSetup horizontalDpi="600" verticalDpi="600" orientation="portrait" paperSize="9" scale="69" r:id="rId5"/>
  <headerFooter>
    <oddFooter>&amp;R&amp;13Pag. &amp;"Arial,Negrita" 03&amp;12</oddFooter>
  </headerFooter>
  <ignoredErrors>
    <ignoredError sqref="D5 H5" numberStoredAsText="1"/>
    <ignoredError sqref="M17" formula="1"/>
  </ignoredErrors>
  <drawing r:id="rId4"/>
  <legacyDrawing r:id="rId3"/>
  <oleObjects>
    <oleObject progId="Word.Document.8" shapeId="1667285" r:id="rId1"/>
    <oleObject progId="Word.Document.8" shapeId="166728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C4:V86"/>
  <sheetViews>
    <sheetView showGridLines="0" zoomScale="85" zoomScaleNormal="85" zoomScaleSheetLayoutView="100" zoomScalePageLayoutView="0" workbookViewId="0" topLeftCell="A55">
      <selection activeCell="C5" sqref="C5:M5"/>
    </sheetView>
  </sheetViews>
  <sheetFormatPr defaultColWidth="11.421875" defaultRowHeight="12.75"/>
  <cols>
    <col min="3" max="3" width="24.7109375" style="0" customWidth="1"/>
    <col min="4" max="4" width="0.85546875" style="1" customWidth="1"/>
    <col min="5" max="5" width="7.7109375" style="0" customWidth="1"/>
    <col min="6" max="6" width="11.7109375" style="0" customWidth="1"/>
    <col min="7" max="7" width="7.7109375" style="0" customWidth="1"/>
    <col min="8" max="8" width="10.140625" style="0" customWidth="1"/>
    <col min="9" max="9" width="0.85546875" style="0" customWidth="1"/>
    <col min="10" max="10" width="7.7109375" style="0" customWidth="1"/>
    <col min="11" max="11" width="11.7109375" style="0" customWidth="1"/>
    <col min="12" max="12" width="7.7109375" style="0" customWidth="1"/>
    <col min="13" max="13" width="8.7109375" style="0" customWidth="1"/>
    <col min="14" max="14" width="8.28125" style="118" customWidth="1"/>
    <col min="15" max="15" width="11.421875" style="118" customWidth="1"/>
    <col min="16" max="18" width="8.00390625" style="0" customWidth="1"/>
    <col min="19" max="19" width="7.421875" style="0" customWidth="1"/>
  </cols>
  <sheetData>
    <row r="4" spans="3:13" ht="30" customHeight="1">
      <c r="C4" s="641" t="s">
        <v>107</v>
      </c>
      <c r="D4" s="642"/>
      <c r="E4" s="642"/>
      <c r="F4" s="642"/>
      <c r="G4" s="642"/>
      <c r="H4" s="642"/>
      <c r="I4" s="642"/>
      <c r="J4" s="642"/>
      <c r="K4" s="642"/>
      <c r="L4" s="642"/>
      <c r="M4" s="643"/>
    </row>
    <row r="5" spans="3:13" ht="19.5" customHeight="1">
      <c r="C5" s="646" t="s">
        <v>100</v>
      </c>
      <c r="D5" s="647"/>
      <c r="E5" s="647"/>
      <c r="F5" s="647"/>
      <c r="G5" s="647"/>
      <c r="H5" s="647"/>
      <c r="I5" s="647"/>
      <c r="J5" s="647"/>
      <c r="K5" s="647"/>
      <c r="L5" s="647"/>
      <c r="M5" s="648"/>
    </row>
    <row r="6" spans="3:15" s="2" customFormat="1" ht="4.5" customHeight="1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120"/>
      <c r="O6" s="120"/>
    </row>
    <row r="7" spans="3:13" ht="18" customHeight="1">
      <c r="C7" s="638" t="s">
        <v>46</v>
      </c>
      <c r="D7" s="18"/>
      <c r="E7" s="649" t="s">
        <v>106</v>
      </c>
      <c r="F7" s="650"/>
      <c r="G7" s="650"/>
      <c r="H7" s="651"/>
      <c r="I7" s="20"/>
      <c r="J7" s="644" t="s">
        <v>105</v>
      </c>
      <c r="K7" s="644"/>
      <c r="L7" s="644"/>
      <c r="M7" s="644"/>
    </row>
    <row r="8" spans="3:13" ht="42" customHeight="1">
      <c r="C8" s="639"/>
      <c r="D8" s="18"/>
      <c r="E8" s="644" t="s">
        <v>92</v>
      </c>
      <c r="F8" s="644"/>
      <c r="G8" s="645" t="s">
        <v>103</v>
      </c>
      <c r="H8" s="645"/>
      <c r="I8" s="21"/>
      <c r="J8" s="645" t="s">
        <v>104</v>
      </c>
      <c r="K8" s="645"/>
      <c r="L8" s="644" t="s">
        <v>70</v>
      </c>
      <c r="M8" s="644"/>
    </row>
    <row r="9" spans="3:13" ht="39.75" customHeight="1">
      <c r="C9" s="640"/>
      <c r="D9" s="18"/>
      <c r="E9" s="97" t="s">
        <v>71</v>
      </c>
      <c r="F9" s="97" t="s">
        <v>64</v>
      </c>
      <c r="G9" s="97" t="s">
        <v>71</v>
      </c>
      <c r="H9" s="97" t="s">
        <v>64</v>
      </c>
      <c r="I9" s="20"/>
      <c r="J9" s="97" t="s">
        <v>71</v>
      </c>
      <c r="K9" s="97" t="s">
        <v>64</v>
      </c>
      <c r="L9" s="97" t="s">
        <v>71</v>
      </c>
      <c r="M9" s="97" t="s">
        <v>63</v>
      </c>
    </row>
    <row r="10" spans="3:13" ht="4.5" customHeight="1">
      <c r="C10" s="6"/>
      <c r="D10" s="6"/>
      <c r="E10" s="34"/>
      <c r="F10" s="8"/>
      <c r="G10" s="34"/>
      <c r="H10" s="8"/>
      <c r="I10" s="8"/>
      <c r="J10" s="34"/>
      <c r="K10" s="8"/>
      <c r="L10" s="34"/>
      <c r="M10" s="8"/>
    </row>
    <row r="11" spans="3:13" ht="15" customHeight="1">
      <c r="C11" s="97" t="s">
        <v>74</v>
      </c>
      <c r="D11" s="19"/>
      <c r="E11" s="113">
        <f>SUM(E13:E18)</f>
        <v>353</v>
      </c>
      <c r="F11" s="197">
        <f>SUM(F13:F18)</f>
        <v>152453.61496</v>
      </c>
      <c r="G11" s="113">
        <f>SUM(G13:G18)</f>
        <v>673</v>
      </c>
      <c r="H11" s="197">
        <f>SUM(H13:H18)</f>
        <v>294896.2851</v>
      </c>
      <c r="I11" s="35"/>
      <c r="J11" s="113">
        <f>SUM(J13:J18)</f>
        <v>0</v>
      </c>
      <c r="K11" s="197">
        <f>SUM(K13:K18)</f>
        <v>0</v>
      </c>
      <c r="L11" s="114">
        <f>+J11/G11*100</f>
        <v>0</v>
      </c>
      <c r="M11" s="96">
        <f>+K11/H11*100</f>
        <v>0</v>
      </c>
    </row>
    <row r="12" spans="3:13" ht="4.5" customHeight="1">
      <c r="C12" s="6"/>
      <c r="D12" s="6"/>
      <c r="E12" s="36"/>
      <c r="F12" s="37"/>
      <c r="G12" s="92"/>
      <c r="H12" s="93"/>
      <c r="I12" s="37"/>
      <c r="J12" s="36"/>
      <c r="K12" s="37"/>
      <c r="L12" s="34"/>
      <c r="M12" s="8"/>
    </row>
    <row r="13" spans="3:22" s="17" customFormat="1" ht="13.5" customHeight="1">
      <c r="C13" s="221" t="s">
        <v>52</v>
      </c>
      <c r="D13" s="224">
        <v>172</v>
      </c>
      <c r="E13" s="198">
        <v>172</v>
      </c>
      <c r="F13" s="199">
        <v>5417.16539</v>
      </c>
      <c r="G13" s="198">
        <v>272</v>
      </c>
      <c r="H13" s="199">
        <v>9723.441480000001</v>
      </c>
      <c r="I13" s="38"/>
      <c r="J13" s="198"/>
      <c r="K13" s="199"/>
      <c r="L13" s="190">
        <f aca="true" t="shared" si="0" ref="L13:M15">+J13/G13*100</f>
        <v>0</v>
      </c>
      <c r="M13" s="110">
        <f t="shared" si="0"/>
        <v>0</v>
      </c>
      <c r="N13" s="214"/>
      <c r="O13" s="118"/>
      <c r="P13"/>
      <c r="Q13"/>
      <c r="T13"/>
      <c r="U13"/>
      <c r="V13"/>
    </row>
    <row r="14" spans="3:22" s="17" customFormat="1" ht="13.5" customHeight="1">
      <c r="C14" s="222" t="s">
        <v>53</v>
      </c>
      <c r="D14" s="224">
        <v>32</v>
      </c>
      <c r="E14" s="200">
        <v>32</v>
      </c>
      <c r="F14" s="201">
        <v>8985.35829</v>
      </c>
      <c r="G14" s="200">
        <v>59</v>
      </c>
      <c r="H14" s="201">
        <v>16129.40876</v>
      </c>
      <c r="I14" s="38"/>
      <c r="J14" s="200"/>
      <c r="K14" s="201"/>
      <c r="L14" s="31">
        <f t="shared" si="0"/>
        <v>0</v>
      </c>
      <c r="M14" s="111">
        <f t="shared" si="0"/>
        <v>0</v>
      </c>
      <c r="N14" s="214"/>
      <c r="O14" s="118"/>
      <c r="P14"/>
      <c r="Q14"/>
      <c r="T14"/>
      <c r="U14"/>
      <c r="V14"/>
    </row>
    <row r="15" spans="3:22" s="17" customFormat="1" ht="13.5" customHeight="1">
      <c r="C15" s="222" t="s">
        <v>54</v>
      </c>
      <c r="D15" s="224">
        <v>112</v>
      </c>
      <c r="E15" s="200">
        <v>112</v>
      </c>
      <c r="F15" s="201">
        <v>9898.7569</v>
      </c>
      <c r="G15" s="200">
        <v>272</v>
      </c>
      <c r="H15" s="201">
        <v>24266.82759</v>
      </c>
      <c r="I15" s="38"/>
      <c r="J15" s="200"/>
      <c r="K15" s="201"/>
      <c r="L15" s="31">
        <f t="shared" si="0"/>
        <v>0</v>
      </c>
      <c r="M15" s="111">
        <f t="shared" si="0"/>
        <v>0</v>
      </c>
      <c r="N15" s="214"/>
      <c r="O15" s="118"/>
      <c r="P15"/>
      <c r="Q15"/>
      <c r="T15"/>
      <c r="U15"/>
      <c r="V15"/>
    </row>
    <row r="16" spans="3:22" s="17" customFormat="1" ht="13.5" customHeight="1">
      <c r="C16" s="222" t="s">
        <v>14</v>
      </c>
      <c r="D16" s="224">
        <v>23</v>
      </c>
      <c r="E16" s="200">
        <v>23</v>
      </c>
      <c r="F16" s="201">
        <v>97993.91124</v>
      </c>
      <c r="G16" s="200">
        <v>32</v>
      </c>
      <c r="H16" s="201">
        <v>126168.88427999998</v>
      </c>
      <c r="I16" s="38"/>
      <c r="J16" s="200"/>
      <c r="K16" s="201"/>
      <c r="L16" s="31">
        <f>+J16/E16*100</f>
        <v>0</v>
      </c>
      <c r="M16" s="111">
        <f>+K16/H16*100</f>
        <v>0</v>
      </c>
      <c r="N16" s="214"/>
      <c r="O16" s="118"/>
      <c r="P16"/>
      <c r="Q16"/>
      <c r="T16"/>
      <c r="U16"/>
      <c r="V16"/>
    </row>
    <row r="17" spans="3:22" s="17" customFormat="1" ht="13.5" customHeight="1">
      <c r="C17" s="222" t="s">
        <v>55</v>
      </c>
      <c r="D17" s="224"/>
      <c r="E17" s="200">
        <v>0</v>
      </c>
      <c r="F17" s="201">
        <v>0</v>
      </c>
      <c r="G17" s="200">
        <v>0</v>
      </c>
      <c r="H17" s="201">
        <v>0</v>
      </c>
      <c r="I17" s="38"/>
      <c r="J17" s="200"/>
      <c r="K17" s="201"/>
      <c r="L17" s="31">
        <f>IF(G17&gt;0,+J17/G17*100,0)</f>
        <v>0</v>
      </c>
      <c r="M17" s="111">
        <f>IF(H17&gt;0,+K17/H17*100,0)</f>
        <v>0</v>
      </c>
      <c r="N17" s="214"/>
      <c r="O17" s="118"/>
      <c r="P17"/>
      <c r="Q17"/>
      <c r="T17"/>
      <c r="U17"/>
      <c r="V17"/>
    </row>
    <row r="18" spans="3:22" s="17" customFormat="1" ht="13.5" customHeight="1">
      <c r="C18" s="223" t="s">
        <v>13</v>
      </c>
      <c r="D18" s="224">
        <v>14</v>
      </c>
      <c r="E18" s="202">
        <v>14</v>
      </c>
      <c r="F18" s="203">
        <v>30158.42314</v>
      </c>
      <c r="G18" s="202">
        <v>38</v>
      </c>
      <c r="H18" s="203">
        <v>118607.72299</v>
      </c>
      <c r="I18" s="38"/>
      <c r="J18" s="202"/>
      <c r="K18" s="203"/>
      <c r="L18" s="32">
        <f>+J18/G18*100</f>
        <v>0</v>
      </c>
      <c r="M18" s="112">
        <f>+K18/H18*100</f>
        <v>0</v>
      </c>
      <c r="N18" s="214"/>
      <c r="O18" s="118"/>
      <c r="P18"/>
      <c r="Q18"/>
      <c r="T18"/>
      <c r="U18"/>
      <c r="V18"/>
    </row>
    <row r="19" spans="3:13" ht="4.5" customHeight="1">
      <c r="C19" s="7"/>
      <c r="D19" s="7"/>
      <c r="E19" s="37"/>
      <c r="F19" s="37"/>
      <c r="G19" s="37"/>
      <c r="H19" s="37"/>
      <c r="I19" s="37"/>
      <c r="J19" s="37"/>
      <c r="K19" s="37"/>
      <c r="L19" s="30"/>
      <c r="M19" s="30"/>
    </row>
    <row r="20" spans="3:13" ht="15" customHeight="1">
      <c r="C20" s="98" t="s">
        <v>75</v>
      </c>
      <c r="D20" s="3"/>
      <c r="E20" s="204">
        <f>+E59+E22+E25</f>
        <v>353</v>
      </c>
      <c r="F20" s="205">
        <f>+F59+F22+F25</f>
        <v>152453.61496</v>
      </c>
      <c r="G20" s="204">
        <f>+G59+G22+G25</f>
        <v>673</v>
      </c>
      <c r="H20" s="205">
        <f>+H59+H22+H25</f>
        <v>294895.91810000007</v>
      </c>
      <c r="I20" s="39"/>
      <c r="J20" s="204">
        <f>+J22+J25</f>
        <v>0</v>
      </c>
      <c r="K20" s="205">
        <f>+K22+K25</f>
        <v>0</v>
      </c>
      <c r="L20" s="115">
        <f>IF(G20&gt;0,+J20/G20*100,0)</f>
        <v>0</v>
      </c>
      <c r="M20" s="218">
        <f>IF(H20&gt;0,+K20/H20*100,0)</f>
        <v>0</v>
      </c>
    </row>
    <row r="21" spans="3:13" ht="4.5" customHeight="1">
      <c r="C21" s="5"/>
      <c r="D21" s="225"/>
      <c r="E21" s="191"/>
      <c r="F21" s="191"/>
      <c r="G21" s="191"/>
      <c r="H21" s="191"/>
      <c r="I21" s="39"/>
      <c r="J21" s="191"/>
      <c r="K21" s="191"/>
      <c r="L21" s="5"/>
      <c r="M21" s="118"/>
    </row>
    <row r="22" spans="3:16" ht="13.5" customHeight="1">
      <c r="C22" s="28" t="s">
        <v>65</v>
      </c>
      <c r="D22" s="13"/>
      <c r="E22" s="206">
        <f>+E23</f>
        <v>67</v>
      </c>
      <c r="F22" s="89">
        <f>+F23</f>
        <v>121118.90224</v>
      </c>
      <c r="G22" s="206">
        <f>+G23</f>
        <v>158</v>
      </c>
      <c r="H22" s="89">
        <f>+H23</f>
        <v>232342.88185000006</v>
      </c>
      <c r="I22" s="40"/>
      <c r="J22" s="206">
        <f>+J23</f>
        <v>0</v>
      </c>
      <c r="K22" s="89">
        <f>+K23</f>
        <v>0</v>
      </c>
      <c r="L22" s="193">
        <f>IF(G22&gt;0,+J22/G22*100,0)</f>
        <v>0</v>
      </c>
      <c r="M22" s="209">
        <f>IF(H22&gt;0,+K22/H22*100,0)</f>
        <v>0</v>
      </c>
      <c r="P22" s="77"/>
    </row>
    <row r="23" spans="3:22" s="17" customFormat="1" ht="13.5" customHeight="1">
      <c r="C23" s="26" t="s">
        <v>66</v>
      </c>
      <c r="D23" s="4"/>
      <c r="E23" s="207">
        <v>67</v>
      </c>
      <c r="F23" s="91">
        <v>121118.90224</v>
      </c>
      <c r="G23" s="207">
        <v>158</v>
      </c>
      <c r="H23" s="91">
        <v>232342.88185000006</v>
      </c>
      <c r="I23" s="40"/>
      <c r="J23" s="207"/>
      <c r="K23" s="91"/>
      <c r="L23" s="194">
        <f>IF(G23&gt;0,+J23/G23*100,0)</f>
        <v>0</v>
      </c>
      <c r="M23" s="210">
        <f>IF(H23&gt;0,+K23/H23*100,0)</f>
        <v>0</v>
      </c>
      <c r="N23" s="214"/>
      <c r="O23" s="216"/>
      <c r="P23" s="77"/>
      <c r="Q23"/>
      <c r="R23"/>
      <c r="S23"/>
      <c r="T23"/>
      <c r="U23"/>
      <c r="V23"/>
    </row>
    <row r="24" spans="3:13" ht="4.5" customHeight="1">
      <c r="C24" s="29"/>
      <c r="D24" s="16"/>
      <c r="E24" s="94"/>
      <c r="F24" s="94"/>
      <c r="G24" s="94"/>
      <c r="H24" s="94"/>
      <c r="I24" s="40"/>
      <c r="J24" s="94"/>
      <c r="K24" s="94"/>
      <c r="L24" s="95"/>
      <c r="M24" s="95"/>
    </row>
    <row r="25" spans="3:13" ht="13.5" customHeight="1">
      <c r="C25" s="28" t="s">
        <v>34</v>
      </c>
      <c r="D25" s="14"/>
      <c r="E25" s="206">
        <f>SUM(E26:E56)</f>
        <v>286</v>
      </c>
      <c r="F25" s="89">
        <f>SUM(F26:F56)</f>
        <v>31334.71272</v>
      </c>
      <c r="G25" s="206">
        <f>SUM(G26:G56)</f>
        <v>515</v>
      </c>
      <c r="H25" s="89">
        <f>SUM(H26:H56)</f>
        <v>62553.03624999999</v>
      </c>
      <c r="I25" s="40"/>
      <c r="J25" s="206">
        <f>SUM(J26:J56)</f>
        <v>0</v>
      </c>
      <c r="K25" s="89">
        <f>SUM(K26:K56)</f>
        <v>0</v>
      </c>
      <c r="L25" s="193">
        <f aca="true" t="shared" si="1" ref="L25:M27">IF(G25&gt;0,+J25/G25*100,0)</f>
        <v>0</v>
      </c>
      <c r="M25" s="209">
        <f t="shared" si="1"/>
        <v>0</v>
      </c>
    </row>
    <row r="26" spans="3:22" s="17" customFormat="1" ht="13.5" customHeight="1">
      <c r="C26" s="27" t="s">
        <v>15</v>
      </c>
      <c r="D26" s="12"/>
      <c r="E26" s="208">
        <v>15</v>
      </c>
      <c r="F26" s="90">
        <v>712.77261</v>
      </c>
      <c r="G26" s="208">
        <v>17</v>
      </c>
      <c r="H26" s="90">
        <v>1081.95064</v>
      </c>
      <c r="I26" s="40"/>
      <c r="J26" s="208"/>
      <c r="K26" s="90"/>
      <c r="L26" s="195">
        <f t="shared" si="1"/>
        <v>0</v>
      </c>
      <c r="M26" s="211">
        <f t="shared" si="1"/>
        <v>0</v>
      </c>
      <c r="N26" s="118"/>
      <c r="O26" s="118">
        <v>286</v>
      </c>
      <c r="P26">
        <v>494</v>
      </c>
      <c r="Q26"/>
      <c r="R26"/>
      <c r="S26"/>
      <c r="T26"/>
      <c r="U26"/>
      <c r="V26"/>
    </row>
    <row r="27" spans="3:22" s="17" customFormat="1" ht="13.5" customHeight="1">
      <c r="C27" s="23" t="s">
        <v>16</v>
      </c>
      <c r="D27" s="12"/>
      <c r="E27" s="208">
        <v>8</v>
      </c>
      <c r="F27" s="90">
        <v>594.55807</v>
      </c>
      <c r="G27" s="208">
        <v>11</v>
      </c>
      <c r="H27" s="90">
        <v>912.82627</v>
      </c>
      <c r="I27" s="40"/>
      <c r="J27" s="208"/>
      <c r="K27" s="90"/>
      <c r="L27" s="195">
        <f t="shared" si="1"/>
        <v>0</v>
      </c>
      <c r="M27" s="211">
        <f t="shared" si="1"/>
        <v>0</v>
      </c>
      <c r="N27" s="118"/>
      <c r="O27" s="118"/>
      <c r="P27"/>
      <c r="Q27"/>
      <c r="R27"/>
      <c r="S27"/>
      <c r="T27"/>
      <c r="U27"/>
      <c r="V27"/>
    </row>
    <row r="28" spans="3:22" s="17" customFormat="1" ht="13.5" customHeight="1">
      <c r="C28" s="23" t="s">
        <v>17</v>
      </c>
      <c r="D28" s="12"/>
      <c r="E28" s="208">
        <v>6</v>
      </c>
      <c r="F28" s="90">
        <v>609.03076</v>
      </c>
      <c r="G28" s="208">
        <v>12</v>
      </c>
      <c r="H28" s="90">
        <v>1024.44826</v>
      </c>
      <c r="I28" s="40"/>
      <c r="J28" s="208"/>
      <c r="K28" s="90"/>
      <c r="L28" s="195">
        <f aca="true" t="shared" si="2" ref="L28:L55">IF(G28&gt;0,+J28/G28*100,0)</f>
        <v>0</v>
      </c>
      <c r="M28" s="211">
        <f aca="true" t="shared" si="3" ref="M28:M55">IF(H28&gt;0,+K28/H28*100,0)</f>
        <v>0</v>
      </c>
      <c r="N28" s="118"/>
      <c r="O28" s="118"/>
      <c r="P28"/>
      <c r="Q28"/>
      <c r="R28"/>
      <c r="S28"/>
      <c r="T28"/>
      <c r="U28"/>
      <c r="V28"/>
    </row>
    <row r="29" spans="3:22" s="17" customFormat="1" ht="13.5" customHeight="1">
      <c r="C29" s="23" t="s">
        <v>18</v>
      </c>
      <c r="D29" s="12"/>
      <c r="E29" s="208">
        <v>23</v>
      </c>
      <c r="F29" s="90">
        <v>3425.7346999999995</v>
      </c>
      <c r="G29" s="208">
        <v>31</v>
      </c>
      <c r="H29" s="90">
        <v>4658.48694</v>
      </c>
      <c r="I29" s="40"/>
      <c r="J29" s="208"/>
      <c r="K29" s="90"/>
      <c r="L29" s="195">
        <f t="shared" si="2"/>
        <v>0</v>
      </c>
      <c r="M29" s="211">
        <f t="shared" si="3"/>
        <v>0</v>
      </c>
      <c r="N29" s="118"/>
      <c r="O29" s="118"/>
      <c r="P29"/>
      <c r="Q29"/>
      <c r="R29"/>
      <c r="S29"/>
      <c r="T29"/>
      <c r="U29"/>
      <c r="V29"/>
    </row>
    <row r="30" spans="3:22" s="17" customFormat="1" ht="13.5" customHeight="1">
      <c r="C30" s="23" t="s">
        <v>19</v>
      </c>
      <c r="D30" s="12"/>
      <c r="E30" s="208">
        <v>4</v>
      </c>
      <c r="F30" s="90">
        <v>660.2604</v>
      </c>
      <c r="G30" s="208">
        <v>9</v>
      </c>
      <c r="H30" s="90">
        <v>940.5369000000001</v>
      </c>
      <c r="I30" s="40"/>
      <c r="J30" s="208"/>
      <c r="K30" s="90"/>
      <c r="L30" s="195">
        <f t="shared" si="2"/>
        <v>0</v>
      </c>
      <c r="M30" s="211">
        <f t="shared" si="3"/>
        <v>0</v>
      </c>
      <c r="N30" s="118"/>
      <c r="O30" s="118"/>
      <c r="P30"/>
      <c r="Q30"/>
      <c r="R30"/>
      <c r="S30"/>
      <c r="T30"/>
      <c r="U30"/>
      <c r="V30"/>
    </row>
    <row r="31" spans="3:22" s="17" customFormat="1" ht="13.5" customHeight="1">
      <c r="C31" s="23" t="s">
        <v>20</v>
      </c>
      <c r="D31" s="12"/>
      <c r="E31" s="208">
        <v>7</v>
      </c>
      <c r="F31" s="90">
        <v>931.7121999999999</v>
      </c>
      <c r="G31" s="208">
        <v>14</v>
      </c>
      <c r="H31" s="90">
        <v>1486.1633299999999</v>
      </c>
      <c r="I31" s="40"/>
      <c r="J31" s="208"/>
      <c r="K31" s="90"/>
      <c r="L31" s="195">
        <f t="shared" si="2"/>
        <v>0</v>
      </c>
      <c r="M31" s="211">
        <f t="shared" si="3"/>
        <v>0</v>
      </c>
      <c r="N31" s="118"/>
      <c r="O31" s="118"/>
      <c r="P31"/>
      <c r="Q31"/>
      <c r="R31"/>
      <c r="S31"/>
      <c r="T31"/>
      <c r="U31"/>
      <c r="V31"/>
    </row>
    <row r="32" spans="3:22" s="17" customFormat="1" ht="13.5" customHeight="1">
      <c r="C32" s="116" t="s">
        <v>37</v>
      </c>
      <c r="D32" s="12"/>
      <c r="E32" s="208">
        <v>6</v>
      </c>
      <c r="F32" s="90">
        <v>957.72015</v>
      </c>
      <c r="G32" s="208">
        <v>14</v>
      </c>
      <c r="H32" s="90">
        <v>1588.4395799999998</v>
      </c>
      <c r="I32" s="40"/>
      <c r="J32" s="208"/>
      <c r="K32" s="90"/>
      <c r="L32" s="195">
        <f t="shared" si="2"/>
        <v>0</v>
      </c>
      <c r="M32" s="211">
        <f t="shared" si="3"/>
        <v>0</v>
      </c>
      <c r="N32" s="118"/>
      <c r="O32" s="118"/>
      <c r="P32"/>
      <c r="Q32"/>
      <c r="R32"/>
      <c r="S32"/>
      <c r="T32"/>
      <c r="U32"/>
      <c r="V32"/>
    </row>
    <row r="33" spans="3:22" s="17" customFormat="1" ht="13.5" customHeight="1">
      <c r="C33" s="23" t="s">
        <v>38</v>
      </c>
      <c r="D33" s="12"/>
      <c r="E33" s="208">
        <v>4</v>
      </c>
      <c r="F33" s="90">
        <v>758.01422</v>
      </c>
      <c r="G33" s="208">
        <v>8</v>
      </c>
      <c r="H33" s="90">
        <v>1225.72292</v>
      </c>
      <c r="I33" s="40"/>
      <c r="J33" s="208"/>
      <c r="K33" s="90"/>
      <c r="L33" s="195">
        <f t="shared" si="2"/>
        <v>0</v>
      </c>
      <c r="M33" s="211">
        <f t="shared" si="3"/>
        <v>0</v>
      </c>
      <c r="N33" s="118"/>
      <c r="O33" s="118"/>
      <c r="P33"/>
      <c r="Q33"/>
      <c r="R33"/>
      <c r="S33"/>
      <c r="T33"/>
      <c r="U33"/>
      <c r="V33"/>
    </row>
    <row r="34" spans="3:22" s="17" customFormat="1" ht="13.5" customHeight="1">
      <c r="C34" s="23" t="s">
        <v>21</v>
      </c>
      <c r="D34" s="12"/>
      <c r="E34" s="208">
        <v>12</v>
      </c>
      <c r="F34" s="90">
        <v>2891.70006</v>
      </c>
      <c r="G34" s="208">
        <v>20</v>
      </c>
      <c r="H34" s="90">
        <v>3287.26745</v>
      </c>
      <c r="I34" s="40"/>
      <c r="J34" s="208"/>
      <c r="K34" s="90"/>
      <c r="L34" s="195">
        <f t="shared" si="2"/>
        <v>0</v>
      </c>
      <c r="M34" s="211">
        <f t="shared" si="3"/>
        <v>0</v>
      </c>
      <c r="N34" s="118"/>
      <c r="O34" s="118"/>
      <c r="P34"/>
      <c r="Q34"/>
      <c r="R34"/>
      <c r="S34"/>
      <c r="T34"/>
      <c r="U34"/>
      <c r="V34"/>
    </row>
    <row r="35" spans="3:22" s="17" customFormat="1" ht="13.5" customHeight="1">
      <c r="C35" s="23" t="s">
        <v>22</v>
      </c>
      <c r="D35" s="12"/>
      <c r="E35" s="208">
        <v>4</v>
      </c>
      <c r="F35" s="90">
        <v>977.85491</v>
      </c>
      <c r="G35" s="208">
        <v>9</v>
      </c>
      <c r="H35" s="90">
        <v>1417.0664100000001</v>
      </c>
      <c r="I35" s="40"/>
      <c r="J35" s="208"/>
      <c r="K35" s="90"/>
      <c r="L35" s="195">
        <f t="shared" si="2"/>
        <v>0</v>
      </c>
      <c r="M35" s="211">
        <f t="shared" si="3"/>
        <v>0</v>
      </c>
      <c r="N35" s="118"/>
      <c r="O35" s="118"/>
      <c r="P35"/>
      <c r="Q35"/>
      <c r="R35"/>
      <c r="S35"/>
      <c r="T35"/>
      <c r="U35"/>
      <c r="V35"/>
    </row>
    <row r="36" spans="3:22" s="17" customFormat="1" ht="13.5" customHeight="1">
      <c r="C36" s="24" t="s">
        <v>39</v>
      </c>
      <c r="D36" s="15"/>
      <c r="E36" s="208">
        <v>8</v>
      </c>
      <c r="F36" s="90">
        <v>580.9996799999999</v>
      </c>
      <c r="G36" s="208">
        <v>14</v>
      </c>
      <c r="H36" s="90">
        <v>900.1961299999999</v>
      </c>
      <c r="I36" s="40"/>
      <c r="J36" s="208"/>
      <c r="K36" s="90"/>
      <c r="L36" s="195">
        <f t="shared" si="2"/>
        <v>0</v>
      </c>
      <c r="M36" s="211">
        <f t="shared" si="3"/>
        <v>0</v>
      </c>
      <c r="N36" s="118"/>
      <c r="O36" s="118"/>
      <c r="P36"/>
      <c r="Q36"/>
      <c r="R36"/>
      <c r="S36"/>
      <c r="T36"/>
      <c r="U36"/>
      <c r="V36"/>
    </row>
    <row r="37" spans="3:22" s="17" customFormat="1" ht="13.5" customHeight="1">
      <c r="C37" s="23" t="s">
        <v>40</v>
      </c>
      <c r="D37" s="12"/>
      <c r="E37" s="208">
        <v>9</v>
      </c>
      <c r="F37" s="90">
        <v>776.4375</v>
      </c>
      <c r="G37" s="208">
        <v>17</v>
      </c>
      <c r="H37" s="90">
        <v>1470.98778</v>
      </c>
      <c r="I37" s="40"/>
      <c r="J37" s="208"/>
      <c r="K37" s="90"/>
      <c r="L37" s="195">
        <f t="shared" si="2"/>
        <v>0</v>
      </c>
      <c r="M37" s="211">
        <f t="shared" si="3"/>
        <v>0</v>
      </c>
      <c r="N37" s="118"/>
      <c r="O37" s="118"/>
      <c r="P37"/>
      <c r="Q37"/>
      <c r="R37"/>
      <c r="S37"/>
      <c r="T37"/>
      <c r="U37"/>
      <c r="V37"/>
    </row>
    <row r="38" spans="3:22" s="17" customFormat="1" ht="13.5" customHeight="1">
      <c r="C38" s="23" t="s">
        <v>23</v>
      </c>
      <c r="D38" s="12"/>
      <c r="E38" s="208">
        <v>6</v>
      </c>
      <c r="F38" s="90">
        <v>917.44059</v>
      </c>
      <c r="G38" s="208">
        <v>16</v>
      </c>
      <c r="H38" s="90">
        <v>1443.02239</v>
      </c>
      <c r="I38" s="40"/>
      <c r="J38" s="208"/>
      <c r="K38" s="90"/>
      <c r="L38" s="195">
        <f t="shared" si="2"/>
        <v>0</v>
      </c>
      <c r="M38" s="211">
        <f t="shared" si="3"/>
        <v>0</v>
      </c>
      <c r="N38" s="118"/>
      <c r="O38" s="118">
        <f>32.6+32.5</f>
        <v>65.1</v>
      </c>
      <c r="P38"/>
      <c r="Q38"/>
      <c r="R38"/>
      <c r="S38"/>
      <c r="T38"/>
      <c r="U38"/>
      <c r="V38"/>
    </row>
    <row r="39" spans="3:22" s="17" customFormat="1" ht="13.5" customHeight="1">
      <c r="C39" s="23" t="s">
        <v>41</v>
      </c>
      <c r="D39" s="12"/>
      <c r="E39" s="208">
        <v>8</v>
      </c>
      <c r="F39" s="90">
        <v>1223.03326</v>
      </c>
      <c r="G39" s="208">
        <v>31</v>
      </c>
      <c r="H39" s="90">
        <v>3330.36354</v>
      </c>
      <c r="I39" s="40"/>
      <c r="J39" s="208"/>
      <c r="K39" s="90"/>
      <c r="L39" s="195">
        <f t="shared" si="2"/>
        <v>0</v>
      </c>
      <c r="M39" s="211">
        <f t="shared" si="3"/>
        <v>0</v>
      </c>
      <c r="N39" s="118"/>
      <c r="O39" s="118">
        <v>32.5</v>
      </c>
      <c r="P39"/>
      <c r="Q39"/>
      <c r="R39"/>
      <c r="S39"/>
      <c r="T39"/>
      <c r="U39"/>
      <c r="V39"/>
    </row>
    <row r="40" spans="3:22" s="17" customFormat="1" ht="13.5" customHeight="1">
      <c r="C40" s="23" t="s">
        <v>24</v>
      </c>
      <c r="D40" s="12"/>
      <c r="E40" s="208">
        <v>9</v>
      </c>
      <c r="F40" s="90">
        <v>979.6296000000001</v>
      </c>
      <c r="G40" s="208">
        <v>20</v>
      </c>
      <c r="H40" s="90">
        <v>2349.27441</v>
      </c>
      <c r="I40" s="40"/>
      <c r="J40" s="208"/>
      <c r="K40" s="90"/>
      <c r="L40" s="195">
        <f t="shared" si="2"/>
        <v>0</v>
      </c>
      <c r="M40" s="211">
        <f t="shared" si="3"/>
        <v>0</v>
      </c>
      <c r="N40" s="118"/>
      <c r="O40" s="118">
        <f>+O38+O39</f>
        <v>97.6</v>
      </c>
      <c r="P40"/>
      <c r="Q40"/>
      <c r="R40"/>
      <c r="S40"/>
      <c r="T40"/>
      <c r="U40"/>
      <c r="V40"/>
    </row>
    <row r="41" spans="3:22" s="17" customFormat="1" ht="13.5" customHeight="1">
      <c r="C41" s="23" t="s">
        <v>25</v>
      </c>
      <c r="D41" s="12"/>
      <c r="E41" s="208">
        <v>19</v>
      </c>
      <c r="F41" s="90">
        <v>2467.3133600000006</v>
      </c>
      <c r="G41" s="208">
        <v>29</v>
      </c>
      <c r="H41" s="90">
        <v>3194.5688300000006</v>
      </c>
      <c r="I41" s="40"/>
      <c r="J41" s="208"/>
      <c r="K41" s="90"/>
      <c r="L41" s="195">
        <f t="shared" si="2"/>
        <v>0</v>
      </c>
      <c r="M41" s="211">
        <f t="shared" si="3"/>
        <v>0</v>
      </c>
      <c r="N41" s="118"/>
      <c r="O41" s="118">
        <v>100</v>
      </c>
      <c r="P41"/>
      <c r="Q41"/>
      <c r="R41"/>
      <c r="S41"/>
      <c r="T41"/>
      <c r="U41"/>
      <c r="V41"/>
    </row>
    <row r="42" spans="3:22" s="17" customFormat="1" ht="13.5" customHeight="1">
      <c r="C42" s="23" t="s">
        <v>12</v>
      </c>
      <c r="D42" s="12"/>
      <c r="E42" s="208">
        <v>12</v>
      </c>
      <c r="F42" s="90">
        <v>1177.5788799999998</v>
      </c>
      <c r="G42" s="208">
        <v>49</v>
      </c>
      <c r="H42" s="90">
        <v>12609.63504</v>
      </c>
      <c r="I42" s="40"/>
      <c r="J42" s="208"/>
      <c r="K42" s="90"/>
      <c r="L42" s="195">
        <f t="shared" si="2"/>
        <v>0</v>
      </c>
      <c r="M42" s="211">
        <f t="shared" si="3"/>
        <v>0</v>
      </c>
      <c r="N42" s="118"/>
      <c r="O42" s="118">
        <f>+O41-O40</f>
        <v>2.4000000000000057</v>
      </c>
      <c r="P42"/>
      <c r="Q42"/>
      <c r="R42"/>
      <c r="S42"/>
      <c r="T42"/>
      <c r="U42"/>
      <c r="V42"/>
    </row>
    <row r="43" spans="3:22" s="17" customFormat="1" ht="13.5" customHeight="1">
      <c r="C43" s="23" t="s">
        <v>42</v>
      </c>
      <c r="D43" s="12"/>
      <c r="E43" s="208">
        <v>7</v>
      </c>
      <c r="F43" s="90">
        <v>869.04364</v>
      </c>
      <c r="G43" s="208">
        <v>14</v>
      </c>
      <c r="H43" s="90">
        <v>1393.54627</v>
      </c>
      <c r="I43" s="40"/>
      <c r="J43" s="208"/>
      <c r="K43" s="90"/>
      <c r="L43" s="195">
        <f t="shared" si="2"/>
        <v>0</v>
      </c>
      <c r="M43" s="211">
        <f t="shared" si="3"/>
        <v>0</v>
      </c>
      <c r="N43" s="118"/>
      <c r="O43" s="118"/>
      <c r="P43"/>
      <c r="Q43"/>
      <c r="R43"/>
      <c r="S43"/>
      <c r="T43"/>
      <c r="U43"/>
      <c r="V43"/>
    </row>
    <row r="44" spans="3:22" s="17" customFormat="1" ht="13.5" customHeight="1">
      <c r="C44" s="23" t="s">
        <v>47</v>
      </c>
      <c r="D44" s="12"/>
      <c r="E44" s="208">
        <v>8</v>
      </c>
      <c r="F44" s="90">
        <v>300.97</v>
      </c>
      <c r="G44" s="208">
        <v>12</v>
      </c>
      <c r="H44" s="90">
        <v>1013.2703999999999</v>
      </c>
      <c r="I44" s="40"/>
      <c r="J44" s="208"/>
      <c r="K44" s="90"/>
      <c r="L44" s="195">
        <f t="shared" si="2"/>
        <v>0</v>
      </c>
      <c r="M44" s="211">
        <f t="shared" si="3"/>
        <v>0</v>
      </c>
      <c r="N44" s="118"/>
      <c r="O44" s="118"/>
      <c r="P44"/>
      <c r="Q44"/>
      <c r="R44"/>
      <c r="S44"/>
      <c r="T44"/>
      <c r="U44"/>
      <c r="V44"/>
    </row>
    <row r="45" spans="3:22" s="17" customFormat="1" ht="13.5" customHeight="1">
      <c r="C45" s="23" t="s">
        <v>11</v>
      </c>
      <c r="D45" s="12"/>
      <c r="E45" s="208">
        <v>4</v>
      </c>
      <c r="F45" s="90">
        <v>541.77741</v>
      </c>
      <c r="G45" s="208">
        <v>13</v>
      </c>
      <c r="H45" s="90">
        <v>1337.2617300000002</v>
      </c>
      <c r="I45" s="40"/>
      <c r="J45" s="208"/>
      <c r="K45" s="90"/>
      <c r="L45" s="195">
        <f t="shared" si="2"/>
        <v>0</v>
      </c>
      <c r="M45" s="211">
        <f t="shared" si="3"/>
        <v>0</v>
      </c>
      <c r="N45" s="118"/>
      <c r="O45" s="118"/>
      <c r="P45"/>
      <c r="Q45"/>
      <c r="R45"/>
      <c r="S45"/>
      <c r="T45"/>
      <c r="U45"/>
      <c r="V45"/>
    </row>
    <row r="46" spans="3:22" s="17" customFormat="1" ht="13.5" customHeight="1">
      <c r="C46" s="23" t="s">
        <v>26</v>
      </c>
      <c r="D46" s="12"/>
      <c r="E46" s="208">
        <v>8</v>
      </c>
      <c r="F46" s="90">
        <v>883.6675600000001</v>
      </c>
      <c r="G46" s="208">
        <v>7</v>
      </c>
      <c r="H46" s="90">
        <v>960.73028</v>
      </c>
      <c r="I46" s="40"/>
      <c r="J46" s="208"/>
      <c r="K46" s="90"/>
      <c r="L46" s="195">
        <f t="shared" si="2"/>
        <v>0</v>
      </c>
      <c r="M46" s="211">
        <f t="shared" si="3"/>
        <v>0</v>
      </c>
      <c r="N46" s="118"/>
      <c r="O46" s="118"/>
      <c r="P46"/>
      <c r="Q46"/>
      <c r="R46"/>
      <c r="S46"/>
      <c r="T46"/>
      <c r="U46"/>
      <c r="V46"/>
    </row>
    <row r="47" spans="3:22" s="17" customFormat="1" ht="13.5" customHeight="1">
      <c r="C47" s="23" t="s">
        <v>43</v>
      </c>
      <c r="D47" s="12"/>
      <c r="E47" s="208">
        <v>7</v>
      </c>
      <c r="F47" s="90">
        <v>345.63617999999997</v>
      </c>
      <c r="G47" s="208">
        <v>11</v>
      </c>
      <c r="H47" s="90">
        <v>957.4708699999999</v>
      </c>
      <c r="I47" s="40"/>
      <c r="J47" s="208"/>
      <c r="K47" s="90"/>
      <c r="L47" s="195">
        <f t="shared" si="2"/>
        <v>0</v>
      </c>
      <c r="M47" s="211">
        <f t="shared" si="3"/>
        <v>0</v>
      </c>
      <c r="N47" s="118"/>
      <c r="O47" s="118"/>
      <c r="P47"/>
      <c r="Q47"/>
      <c r="R47"/>
      <c r="S47"/>
      <c r="T47"/>
      <c r="U47"/>
      <c r="V47"/>
    </row>
    <row r="48" spans="3:22" s="17" customFormat="1" ht="13.5" customHeight="1">
      <c r="C48" s="24" t="s">
        <v>27</v>
      </c>
      <c r="D48" s="15"/>
      <c r="E48" s="208">
        <v>6</v>
      </c>
      <c r="F48" s="90">
        <v>483.36376</v>
      </c>
      <c r="G48" s="208">
        <v>7</v>
      </c>
      <c r="H48" s="90">
        <v>543.95376</v>
      </c>
      <c r="I48" s="40"/>
      <c r="J48" s="208"/>
      <c r="K48" s="90"/>
      <c r="L48" s="195">
        <f t="shared" si="2"/>
        <v>0</v>
      </c>
      <c r="M48" s="211">
        <f t="shared" si="3"/>
        <v>0</v>
      </c>
      <c r="N48" s="118"/>
      <c r="O48" s="118"/>
      <c r="P48"/>
      <c r="Q48"/>
      <c r="R48"/>
      <c r="S48"/>
      <c r="T48"/>
      <c r="U48"/>
      <c r="V48"/>
    </row>
    <row r="49" spans="3:22" s="17" customFormat="1" ht="13.5" customHeight="1">
      <c r="C49" s="23" t="s">
        <v>9</v>
      </c>
      <c r="D49" s="12"/>
      <c r="E49" s="208">
        <v>19</v>
      </c>
      <c r="F49" s="90">
        <v>1252.15083</v>
      </c>
      <c r="G49" s="208">
        <v>27</v>
      </c>
      <c r="H49" s="90">
        <v>2160.0681999999997</v>
      </c>
      <c r="I49" s="40"/>
      <c r="J49" s="208"/>
      <c r="K49" s="90"/>
      <c r="L49" s="195">
        <f t="shared" si="2"/>
        <v>0</v>
      </c>
      <c r="M49" s="211">
        <f t="shared" si="3"/>
        <v>0</v>
      </c>
      <c r="N49" s="118"/>
      <c r="O49" s="118"/>
      <c r="P49"/>
      <c r="Q49"/>
      <c r="R49"/>
      <c r="S49"/>
      <c r="T49"/>
      <c r="U49"/>
      <c r="V49"/>
    </row>
    <row r="50" spans="3:22" s="17" customFormat="1" ht="13.5" customHeight="1">
      <c r="C50" s="23" t="s">
        <v>10</v>
      </c>
      <c r="D50" s="12"/>
      <c r="E50" s="208">
        <v>10</v>
      </c>
      <c r="F50" s="90">
        <v>777.4330600000001</v>
      </c>
      <c r="G50" s="208">
        <v>17</v>
      </c>
      <c r="H50" s="90">
        <v>2582.0306299999997</v>
      </c>
      <c r="I50" s="40"/>
      <c r="J50" s="208"/>
      <c r="K50" s="90"/>
      <c r="L50" s="195">
        <f t="shared" si="2"/>
        <v>0</v>
      </c>
      <c r="M50" s="211">
        <f t="shared" si="3"/>
        <v>0</v>
      </c>
      <c r="N50" s="118"/>
      <c r="O50" s="118"/>
      <c r="P50"/>
      <c r="Q50"/>
      <c r="R50"/>
      <c r="S50"/>
      <c r="T50"/>
      <c r="U50"/>
      <c r="V50"/>
    </row>
    <row r="51" spans="3:22" s="17" customFormat="1" ht="13.5" customHeight="1">
      <c r="C51" s="23" t="s">
        <v>8</v>
      </c>
      <c r="D51" s="12"/>
      <c r="E51" s="208">
        <v>22</v>
      </c>
      <c r="F51" s="90">
        <v>1290.1906999999999</v>
      </c>
      <c r="G51" s="208">
        <v>29</v>
      </c>
      <c r="H51" s="90">
        <v>2482.2056999999995</v>
      </c>
      <c r="I51" s="40"/>
      <c r="J51" s="208"/>
      <c r="K51" s="90"/>
      <c r="L51" s="195">
        <f t="shared" si="2"/>
        <v>0</v>
      </c>
      <c r="M51" s="211">
        <f t="shared" si="3"/>
        <v>0</v>
      </c>
      <c r="N51" s="118"/>
      <c r="O51" s="118"/>
      <c r="P51"/>
      <c r="Q51"/>
      <c r="R51"/>
      <c r="S51"/>
      <c r="T51"/>
      <c r="U51"/>
      <c r="V51"/>
    </row>
    <row r="52" spans="3:22" s="17" customFormat="1" ht="13.5" customHeight="1">
      <c r="C52" s="23" t="s">
        <v>28</v>
      </c>
      <c r="D52" s="12"/>
      <c r="E52" s="208">
        <v>7</v>
      </c>
      <c r="F52" s="90">
        <v>1331.9431499999998</v>
      </c>
      <c r="G52" s="208">
        <v>15</v>
      </c>
      <c r="H52" s="90">
        <v>2480.1656199999998</v>
      </c>
      <c r="I52" s="40"/>
      <c r="J52" s="208"/>
      <c r="K52" s="90"/>
      <c r="L52" s="195">
        <f t="shared" si="2"/>
        <v>0</v>
      </c>
      <c r="M52" s="211">
        <f t="shared" si="3"/>
        <v>0</v>
      </c>
      <c r="N52" s="118"/>
      <c r="O52" s="118"/>
      <c r="P52"/>
      <c r="Q52"/>
      <c r="R52"/>
      <c r="S52"/>
      <c r="T52"/>
      <c r="U52"/>
      <c r="V52"/>
    </row>
    <row r="53" spans="3:22" s="17" customFormat="1" ht="13.5" customHeight="1">
      <c r="C53" s="23" t="s">
        <v>91</v>
      </c>
      <c r="D53" s="12"/>
      <c r="E53" s="208">
        <v>0</v>
      </c>
      <c r="F53" s="90">
        <v>0</v>
      </c>
      <c r="G53" s="208">
        <v>3</v>
      </c>
      <c r="H53" s="90">
        <v>428.08002</v>
      </c>
      <c r="I53" s="40"/>
      <c r="J53" s="208"/>
      <c r="K53" s="90"/>
      <c r="L53" s="195"/>
      <c r="M53" s="211"/>
      <c r="N53" s="118"/>
      <c r="O53" s="118"/>
      <c r="P53"/>
      <c r="Q53"/>
      <c r="R53"/>
      <c r="S53"/>
      <c r="T53"/>
      <c r="U53"/>
      <c r="V53"/>
    </row>
    <row r="54" spans="3:22" s="17" customFormat="1" ht="13.5" customHeight="1">
      <c r="C54" s="23" t="s">
        <v>7</v>
      </c>
      <c r="D54" s="12"/>
      <c r="E54" s="208">
        <v>4</v>
      </c>
      <c r="F54" s="227">
        <v>984.7316500000001</v>
      </c>
      <c r="G54" s="208">
        <v>5</v>
      </c>
      <c r="H54" s="90">
        <v>1053.7156499999999</v>
      </c>
      <c r="I54" s="40"/>
      <c r="J54" s="208"/>
      <c r="K54" s="90"/>
      <c r="L54" s="195">
        <f t="shared" si="2"/>
        <v>0</v>
      </c>
      <c r="M54" s="211">
        <f t="shared" si="3"/>
        <v>0</v>
      </c>
      <c r="N54" s="118"/>
      <c r="O54" s="118"/>
      <c r="P54"/>
      <c r="Q54"/>
      <c r="R54"/>
      <c r="S54"/>
      <c r="T54"/>
      <c r="U54"/>
      <c r="V54"/>
    </row>
    <row r="55" spans="3:22" s="17" customFormat="1" ht="13.5" customHeight="1">
      <c r="C55" s="23" t="s">
        <v>29</v>
      </c>
      <c r="D55" s="12"/>
      <c r="E55" s="226">
        <v>9</v>
      </c>
      <c r="F55" s="227">
        <v>862.2290300000001</v>
      </c>
      <c r="G55" s="226">
        <v>13</v>
      </c>
      <c r="H55" s="90">
        <v>992.2776600000001</v>
      </c>
      <c r="I55" s="40"/>
      <c r="J55" s="208"/>
      <c r="K55" s="90"/>
      <c r="L55" s="195">
        <f t="shared" si="2"/>
        <v>0</v>
      </c>
      <c r="M55" s="211">
        <f t="shared" si="3"/>
        <v>0</v>
      </c>
      <c r="N55" s="118"/>
      <c r="O55" s="118"/>
      <c r="P55"/>
      <c r="Q55"/>
      <c r="R55"/>
      <c r="S55"/>
      <c r="T55"/>
      <c r="U55"/>
      <c r="V55"/>
    </row>
    <row r="56" spans="3:22" s="17" customFormat="1" ht="13.5" customHeight="1">
      <c r="C56" s="25" t="s">
        <v>30</v>
      </c>
      <c r="D56" s="12"/>
      <c r="E56" s="213">
        <v>15</v>
      </c>
      <c r="F56" s="228">
        <v>769.7848</v>
      </c>
      <c r="G56" s="213">
        <v>21</v>
      </c>
      <c r="H56" s="91">
        <v>1247.30264</v>
      </c>
      <c r="I56" s="40"/>
      <c r="J56" s="213"/>
      <c r="K56" s="90"/>
      <c r="L56" s="194">
        <f>IF(G56&gt;0,+J56/G56*100,0)</f>
        <v>0</v>
      </c>
      <c r="M56" s="210">
        <f>IF(H56&gt;0,+K56/H56*100,0)</f>
        <v>0</v>
      </c>
      <c r="N56" s="118"/>
      <c r="O56" s="118"/>
      <c r="P56"/>
      <c r="Q56"/>
      <c r="R56"/>
      <c r="S56"/>
      <c r="T56"/>
      <c r="U56"/>
      <c r="V56"/>
    </row>
    <row r="57" spans="3:13" ht="4.5" customHeight="1">
      <c r="C57" s="5"/>
      <c r="D57" s="225"/>
      <c r="E57" s="41"/>
      <c r="F57" s="41"/>
      <c r="G57" s="41"/>
      <c r="H57" s="41"/>
      <c r="I57" s="41"/>
      <c r="J57" s="41"/>
      <c r="K57" s="192"/>
      <c r="L57" s="10"/>
      <c r="M57" s="11"/>
    </row>
    <row r="58" spans="3:13" ht="5.25" customHeight="1">
      <c r="C58" s="108"/>
      <c r="D58" s="109"/>
      <c r="E58" s="109"/>
      <c r="F58" s="109"/>
      <c r="G58" s="109"/>
      <c r="H58" s="109"/>
      <c r="I58" s="109"/>
      <c r="J58" s="109"/>
      <c r="K58" s="109"/>
      <c r="L58" s="109"/>
      <c r="M58" s="109"/>
    </row>
    <row r="59" spans="3:13" ht="12.75" customHeight="1">
      <c r="C59" s="637" t="s">
        <v>94</v>
      </c>
      <c r="D59" s="637"/>
      <c r="E59" s="637"/>
      <c r="F59" s="637"/>
      <c r="G59" s="637"/>
      <c r="H59" s="637"/>
      <c r="I59" s="637"/>
      <c r="J59" s="637"/>
      <c r="K59" s="637"/>
      <c r="L59" s="637"/>
      <c r="M59" s="107"/>
    </row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>
      <c r="Q74" s="17"/>
    </row>
    <row r="75" ht="12.75">
      <c r="Q75" s="17"/>
    </row>
    <row r="76" ht="12.75">
      <c r="Q76" s="17"/>
    </row>
    <row r="77" ht="12.75">
      <c r="Q77" s="17"/>
    </row>
    <row r="78" ht="12.75">
      <c r="Q78" s="17"/>
    </row>
    <row r="79" ht="12.75">
      <c r="Q79" s="17"/>
    </row>
    <row r="80" ht="12.75">
      <c r="Q80" s="17"/>
    </row>
    <row r="81" ht="12.75">
      <c r="Q81" s="17"/>
    </row>
    <row r="82" ht="12.75"/>
    <row r="83" ht="12.75"/>
    <row r="84" spans="5:6" ht="12.75">
      <c r="E84" t="s">
        <v>88</v>
      </c>
      <c r="F84" s="217" t="s">
        <v>99</v>
      </c>
    </row>
    <row r="85" spans="3:6" ht="12.75">
      <c r="C85" t="s">
        <v>31</v>
      </c>
      <c r="E85" s="117">
        <f>H22/1000</f>
        <v>232.34288185000005</v>
      </c>
      <c r="F85" s="117">
        <f>K22/1000</f>
        <v>0</v>
      </c>
    </row>
    <row r="86" spans="3:6" ht="12.75">
      <c r="C86" s="42" t="s">
        <v>95</v>
      </c>
      <c r="E86" s="117">
        <f>H25/1000</f>
        <v>62.55303624999999</v>
      </c>
      <c r="F86" s="117">
        <f>K25/1000</f>
        <v>0</v>
      </c>
    </row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</sheetData>
  <sheetProtection/>
  <mergeCells count="10">
    <mergeCell ref="C59:L59"/>
    <mergeCell ref="C7:C9"/>
    <mergeCell ref="C4:M4"/>
    <mergeCell ref="J7:M7"/>
    <mergeCell ref="J8:K8"/>
    <mergeCell ref="L8:M8"/>
    <mergeCell ref="C5:M5"/>
    <mergeCell ref="E8:F8"/>
    <mergeCell ref="G8:H8"/>
    <mergeCell ref="E7:H7"/>
  </mergeCells>
  <printOptions horizontalCentered="1"/>
  <pageMargins left="0.83" right="0.38" top="0.2755905511811024" bottom="0.15" header="0" footer="0"/>
  <pageSetup horizontalDpi="600" verticalDpi="600" orientation="portrait" paperSize="9" scale="78" r:id="rId4"/>
  <headerFooter>
    <oddFooter>&amp;R&amp;"Arial Narrow,Normal"&amp;13Pag. &amp;"Arial Narrow,Negrita" 13</oddFooter>
  </headerFooter>
  <drawing r:id="rId3"/>
  <legacyDrawing r:id="rId2"/>
  <oleObjects>
    <oleObject progId="Word.Document.8" shapeId="166728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C5:AC109"/>
  <sheetViews>
    <sheetView showGridLines="0" zoomScaleSheetLayoutView="55" zoomScalePageLayoutView="0" workbookViewId="0" topLeftCell="A5">
      <selection activeCell="G13" sqref="G13"/>
    </sheetView>
  </sheetViews>
  <sheetFormatPr defaultColWidth="11.421875" defaultRowHeight="12.75"/>
  <cols>
    <col min="1" max="2" width="11.421875" style="44" customWidth="1"/>
    <col min="3" max="3" width="15.7109375" style="44" customWidth="1"/>
    <col min="4" max="4" width="0.85546875" style="44" customWidth="1"/>
    <col min="5" max="5" width="10.8515625" style="44" customWidth="1"/>
    <col min="6" max="6" width="11.7109375" style="44" customWidth="1"/>
    <col min="7" max="7" width="11.00390625" style="44" customWidth="1"/>
    <col min="8" max="8" width="10.7109375" style="44" customWidth="1"/>
    <col min="9" max="9" width="0.85546875" style="44" customWidth="1"/>
    <col min="10" max="10" width="10.7109375" style="44" customWidth="1"/>
    <col min="11" max="11" width="9.7109375" style="44" customWidth="1"/>
    <col min="12" max="12" width="11.00390625" style="44" customWidth="1"/>
    <col min="13" max="13" width="10.28125" style="44" customWidth="1"/>
    <col min="14" max="14" width="0.85546875" style="44" customWidth="1"/>
    <col min="15" max="15" width="8.7109375" style="44" customWidth="1"/>
    <col min="16" max="16" width="7.00390625" style="44" customWidth="1"/>
    <col min="17" max="17" width="20.421875" style="44" bestFit="1" customWidth="1"/>
    <col min="18" max="20" width="13.00390625" style="44" bestFit="1" customWidth="1"/>
    <col min="21" max="21" width="11.421875" style="44" customWidth="1"/>
    <col min="22" max="22" width="20.421875" style="44" bestFit="1" customWidth="1"/>
    <col min="23" max="23" width="12.28125" style="44" bestFit="1" customWidth="1"/>
    <col min="24" max="25" width="11.57421875" style="44" bestFit="1" customWidth="1"/>
    <col min="26" max="26" width="11.421875" style="44" customWidth="1"/>
    <col min="27" max="28" width="11.57421875" style="44" bestFit="1" customWidth="1"/>
    <col min="29" max="16384" width="11.421875" style="44" customWidth="1"/>
  </cols>
  <sheetData>
    <row r="5" spans="3:15" ht="30" customHeight="1">
      <c r="C5" s="653" t="s">
        <v>108</v>
      </c>
      <c r="D5" s="654"/>
      <c r="E5" s="654"/>
      <c r="F5" s="654"/>
      <c r="G5" s="654"/>
      <c r="H5" s="654"/>
      <c r="I5" s="654"/>
      <c r="J5" s="654"/>
      <c r="K5" s="654"/>
      <c r="L5" s="654"/>
      <c r="M5" s="654"/>
      <c r="N5" s="654"/>
      <c r="O5" s="655"/>
    </row>
    <row r="6" spans="3:15" ht="19.5" customHeight="1">
      <c r="C6" s="656" t="s">
        <v>101</v>
      </c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8"/>
    </row>
    <row r="7" spans="3:15" ht="4.5" customHeight="1"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46"/>
      <c r="O7" s="46"/>
    </row>
    <row r="8" spans="3:15" ht="18" customHeight="1">
      <c r="C8" s="659" t="s">
        <v>46</v>
      </c>
      <c r="D8" s="53"/>
      <c r="E8" s="659" t="s">
        <v>102</v>
      </c>
      <c r="F8" s="659"/>
      <c r="G8" s="659"/>
      <c r="H8" s="659"/>
      <c r="I8" s="53"/>
      <c r="J8" s="659" t="s">
        <v>100</v>
      </c>
      <c r="K8" s="659"/>
      <c r="L8" s="659"/>
      <c r="M8" s="659"/>
      <c r="N8" s="46"/>
      <c r="O8" s="659" t="s">
        <v>90</v>
      </c>
    </row>
    <row r="9" spans="3:15" ht="30" customHeight="1">
      <c r="C9" s="660"/>
      <c r="D9" s="53"/>
      <c r="E9" s="219" t="s">
        <v>61</v>
      </c>
      <c r="F9" s="219" t="s">
        <v>48</v>
      </c>
      <c r="G9" s="219" t="s">
        <v>49</v>
      </c>
      <c r="H9" s="219" t="s">
        <v>73</v>
      </c>
      <c r="I9" s="220"/>
      <c r="J9" s="219" t="s">
        <v>61</v>
      </c>
      <c r="K9" s="219" t="s">
        <v>48</v>
      </c>
      <c r="L9" s="219" t="s">
        <v>49</v>
      </c>
      <c r="M9" s="219" t="s">
        <v>73</v>
      </c>
      <c r="N9" s="46"/>
      <c r="O9" s="660"/>
    </row>
    <row r="10" spans="3:15" ht="4.5" customHeight="1">
      <c r="C10" s="54"/>
      <c r="D10" s="55"/>
      <c r="E10" s="54"/>
      <c r="F10" s="54"/>
      <c r="G10" s="54"/>
      <c r="H10" s="54"/>
      <c r="I10" s="55"/>
      <c r="J10" s="54"/>
      <c r="K10" s="54"/>
      <c r="L10" s="54"/>
      <c r="M10" s="54"/>
      <c r="N10" s="46"/>
      <c r="O10" s="46"/>
    </row>
    <row r="11" spans="3:28" ht="24" customHeight="1">
      <c r="C11" s="99" t="s">
        <v>72</v>
      </c>
      <c r="D11" s="56"/>
      <c r="E11" s="100">
        <f>SUM(E12:E14)</f>
        <v>0</v>
      </c>
      <c r="F11" s="101">
        <f>SUM(F12:F14)</f>
        <v>0</v>
      </c>
      <c r="G11" s="102">
        <f>SUM(G12:G14)</f>
        <v>0</v>
      </c>
      <c r="H11" s="103">
        <f>SUM(H12:H14)</f>
        <v>0</v>
      </c>
      <c r="I11" s="57"/>
      <c r="J11" s="100">
        <f>SUM(J12:J14)</f>
        <v>0</v>
      </c>
      <c r="K11" s="101">
        <f>SUM(K12:K14)</f>
        <v>0</v>
      </c>
      <c r="L11" s="102">
        <f>SUM(L12:L14)</f>
        <v>0</v>
      </c>
      <c r="M11" s="103">
        <f>SUM(M12:M14)</f>
        <v>0</v>
      </c>
      <c r="N11" s="46"/>
      <c r="O11" s="104" t="e">
        <f>(+M11/H11-1)*100</f>
        <v>#DIV/0!</v>
      </c>
      <c r="Q11" s="232" t="s">
        <v>109</v>
      </c>
      <c r="R11" s="229" t="s">
        <v>142</v>
      </c>
      <c r="S11" s="229" t="s">
        <v>143</v>
      </c>
      <c r="T11" s="229" t="s">
        <v>110</v>
      </c>
      <c r="V11" s="230" t="s">
        <v>109</v>
      </c>
      <c r="W11" s="230" t="s">
        <v>143</v>
      </c>
      <c r="X11" s="230" t="s">
        <v>146</v>
      </c>
      <c r="Y11" s="230" t="s">
        <v>147</v>
      </c>
      <c r="AA11" s="230" t="s">
        <v>109</v>
      </c>
      <c r="AB11" s="230" t="s">
        <v>110</v>
      </c>
    </row>
    <row r="12" spans="3:28" s="43" customFormat="1" ht="30" customHeight="1">
      <c r="C12" s="58" t="s">
        <v>50</v>
      </c>
      <c r="D12" s="59"/>
      <c r="E12" s="78"/>
      <c r="F12" s="78"/>
      <c r="G12" s="60"/>
      <c r="H12" s="79"/>
      <c r="I12" s="61"/>
      <c r="J12" s="78"/>
      <c r="K12" s="78"/>
      <c r="L12" s="60"/>
      <c r="M12" s="60"/>
      <c r="N12" s="62"/>
      <c r="O12" s="212" t="e">
        <f>(+M12/H12-1)*100</f>
        <v>#DIV/0!</v>
      </c>
      <c r="Q12" s="238">
        <v>2</v>
      </c>
      <c r="R12" s="239">
        <v>187221</v>
      </c>
      <c r="S12" s="239">
        <v>121162</v>
      </c>
      <c r="T12" s="238">
        <v>145424</v>
      </c>
      <c r="U12" s="240"/>
      <c r="V12" s="239">
        <v>2</v>
      </c>
      <c r="W12" s="239">
        <v>119270</v>
      </c>
      <c r="X12" s="239">
        <v>204126</v>
      </c>
      <c r="Y12" s="239">
        <v>160556</v>
      </c>
      <c r="Z12" s="241"/>
      <c r="AA12" s="239">
        <v>2</v>
      </c>
      <c r="AB12" s="239">
        <v>145424</v>
      </c>
    </row>
    <row r="13" spans="3:28" s="43" customFormat="1" ht="30" customHeight="1">
      <c r="C13" s="63" t="s">
        <v>78</v>
      </c>
      <c r="D13" s="64"/>
      <c r="E13" s="78"/>
      <c r="F13" s="78"/>
      <c r="G13" s="80">
        <f>+E13+F13</f>
        <v>0</v>
      </c>
      <c r="H13" s="79"/>
      <c r="I13" s="61"/>
      <c r="J13" s="78"/>
      <c r="K13" s="78"/>
      <c r="L13" s="80"/>
      <c r="M13" s="60"/>
      <c r="N13" s="62"/>
      <c r="O13" s="212" t="e">
        <f>(+M13/H13-1)*100</f>
        <v>#DIV/0!</v>
      </c>
      <c r="Q13" s="238">
        <v>3</v>
      </c>
      <c r="R13" s="239">
        <v>666212</v>
      </c>
      <c r="S13" s="239">
        <v>685303</v>
      </c>
      <c r="T13" s="238">
        <v>486579</v>
      </c>
      <c r="U13" s="240"/>
      <c r="V13" s="239">
        <v>3</v>
      </c>
      <c r="W13" s="239">
        <v>1080612</v>
      </c>
      <c r="X13" s="239">
        <v>799175</v>
      </c>
      <c r="Y13" s="239">
        <v>537662</v>
      </c>
      <c r="Z13" s="241"/>
      <c r="AA13" s="239">
        <v>3</v>
      </c>
      <c r="AB13" s="239">
        <v>486579</v>
      </c>
    </row>
    <row r="14" spans="3:28" s="43" customFormat="1" ht="30" customHeight="1">
      <c r="C14" s="66" t="s">
        <v>51</v>
      </c>
      <c r="D14" s="64"/>
      <c r="E14" s="81"/>
      <c r="F14" s="81"/>
      <c r="G14" s="83">
        <f>+E14+F14</f>
        <v>0</v>
      </c>
      <c r="H14" s="82"/>
      <c r="I14" s="61"/>
      <c r="J14" s="81"/>
      <c r="K14" s="81"/>
      <c r="L14" s="83"/>
      <c r="M14" s="84"/>
      <c r="N14" s="62"/>
      <c r="O14" s="212" t="e">
        <f>(+M14/H14-1)*100</f>
        <v>#DIV/0!</v>
      </c>
      <c r="Q14" s="238">
        <v>4</v>
      </c>
      <c r="R14" s="239">
        <v>387533</v>
      </c>
      <c r="S14" s="239">
        <v>258056</v>
      </c>
      <c r="T14" s="238">
        <v>323874</v>
      </c>
      <c r="U14" s="240"/>
      <c r="V14" s="239">
        <v>4</v>
      </c>
      <c r="W14" s="239">
        <v>610138</v>
      </c>
      <c r="X14" s="239">
        <v>505147</v>
      </c>
      <c r="Y14" s="239">
        <v>369005</v>
      </c>
      <c r="Z14" s="241"/>
      <c r="AA14" s="239">
        <v>4</v>
      </c>
      <c r="AB14" s="239">
        <v>323874</v>
      </c>
    </row>
    <row r="15" spans="3:28" ht="4.5" customHeight="1"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47"/>
      <c r="O15" s="46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</row>
    <row r="16" spans="3:28" ht="24" customHeight="1">
      <c r="C16" s="99" t="s">
        <v>6</v>
      </c>
      <c r="D16" s="56"/>
      <c r="E16" s="105">
        <f>SUM(E18:E49)</f>
        <v>1064753</v>
      </c>
      <c r="F16" s="105">
        <f>SUM(F18:F49)</f>
        <v>968581</v>
      </c>
      <c r="G16" s="105">
        <f>SUM(G18:G48)</f>
        <v>2032290</v>
      </c>
      <c r="H16" s="105">
        <f>SUM(H18:H48)</f>
        <v>955877</v>
      </c>
      <c r="I16" s="57"/>
      <c r="J16" s="105">
        <f>SUM(J18:J48)</f>
        <v>1810020</v>
      </c>
      <c r="K16" s="105">
        <f>SUM(K18:K48)</f>
        <v>1508448</v>
      </c>
      <c r="L16" s="105">
        <f>SUM(L18:L48)</f>
        <v>3318468</v>
      </c>
      <c r="M16" s="105">
        <f>SUM(M18:M48)</f>
        <v>1067223</v>
      </c>
      <c r="N16" s="46"/>
      <c r="O16" s="106">
        <f>(+M16/H16-1)*100</f>
        <v>11.648569847375768</v>
      </c>
      <c r="Q16" s="242" t="s">
        <v>111</v>
      </c>
      <c r="R16" s="242" t="s">
        <v>142</v>
      </c>
      <c r="S16" s="242" t="s">
        <v>143</v>
      </c>
      <c r="T16" s="242" t="s">
        <v>144</v>
      </c>
      <c r="U16" s="241"/>
      <c r="V16" s="242" t="s">
        <v>111</v>
      </c>
      <c r="W16" s="243" t="s">
        <v>145</v>
      </c>
      <c r="X16" s="244" t="s">
        <v>146</v>
      </c>
      <c r="Y16" s="244" t="s">
        <v>147</v>
      </c>
      <c r="Z16" s="241"/>
      <c r="AA16" s="241"/>
      <c r="AB16" s="241"/>
    </row>
    <row r="17" spans="3:28" ht="4.5" customHeight="1">
      <c r="C17" s="54"/>
      <c r="D17" s="55"/>
      <c r="E17" s="54"/>
      <c r="F17" s="54"/>
      <c r="G17" s="54"/>
      <c r="H17" s="54"/>
      <c r="I17" s="55"/>
      <c r="J17" s="54"/>
      <c r="K17" s="54"/>
      <c r="L17" s="54"/>
      <c r="M17" s="54"/>
      <c r="N17" s="46"/>
      <c r="O17" s="46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</row>
    <row r="18" spans="3:29" s="43" customFormat="1" ht="11.25" customHeight="1">
      <c r="C18" s="67" t="s">
        <v>15</v>
      </c>
      <c r="D18" s="234"/>
      <c r="E18" s="68">
        <v>8597</v>
      </c>
      <c r="F18" s="69">
        <v>12306</v>
      </c>
      <c r="G18" s="69">
        <f aca="true" t="shared" si="0" ref="G18:G47">+E18+F18</f>
        <v>20903</v>
      </c>
      <c r="H18" s="69">
        <v>7238</v>
      </c>
      <c r="I18" s="61"/>
      <c r="J18" s="70">
        <v>14336</v>
      </c>
      <c r="K18" s="69">
        <v>14140</v>
      </c>
      <c r="L18" s="69">
        <f aca="true" t="shared" si="1" ref="L18:L48">+J18+K18</f>
        <v>28476</v>
      </c>
      <c r="M18" s="122">
        <v>8230</v>
      </c>
      <c r="N18" s="62"/>
      <c r="O18" s="71">
        <f aca="true" t="shared" si="2" ref="O18:O35">(+M18/H18-1)*100</f>
        <v>13.705443492677528</v>
      </c>
      <c r="Q18" s="236" t="s">
        <v>112</v>
      </c>
      <c r="R18" s="237">
        <v>8597</v>
      </c>
      <c r="S18" s="238">
        <v>8597</v>
      </c>
      <c r="T18" s="238">
        <v>7238</v>
      </c>
      <c r="U18" s="240"/>
      <c r="V18" s="245" t="s">
        <v>112</v>
      </c>
      <c r="W18" s="238">
        <v>14336</v>
      </c>
      <c r="X18" s="239">
        <v>14140</v>
      </c>
      <c r="Y18" s="239">
        <v>8230</v>
      </c>
      <c r="Z18" s="240"/>
      <c r="AA18" s="246" t="s">
        <v>111</v>
      </c>
      <c r="AB18" s="246" t="s">
        <v>150</v>
      </c>
      <c r="AC18" s="44"/>
    </row>
    <row r="19" spans="3:29" s="43" customFormat="1" ht="11.25" customHeight="1">
      <c r="C19" s="48" t="s">
        <v>16</v>
      </c>
      <c r="D19" s="234"/>
      <c r="E19" s="72">
        <v>22888</v>
      </c>
      <c r="F19" s="72">
        <v>16126</v>
      </c>
      <c r="G19" s="72">
        <f t="shared" si="0"/>
        <v>39014</v>
      </c>
      <c r="H19" s="72">
        <v>19250</v>
      </c>
      <c r="I19" s="61"/>
      <c r="J19" s="73">
        <v>30812</v>
      </c>
      <c r="K19" s="72">
        <v>27654</v>
      </c>
      <c r="L19" s="72">
        <f t="shared" si="1"/>
        <v>58466</v>
      </c>
      <c r="M19" s="123">
        <v>22837</v>
      </c>
      <c r="N19" s="62"/>
      <c r="O19" s="65">
        <f t="shared" si="2"/>
        <v>18.633766233766224</v>
      </c>
      <c r="Q19" s="236" t="s">
        <v>113</v>
      </c>
      <c r="R19" s="237">
        <v>22888</v>
      </c>
      <c r="S19" s="238">
        <v>22888</v>
      </c>
      <c r="T19" s="238">
        <v>19250</v>
      </c>
      <c r="U19" s="240"/>
      <c r="V19" s="245" t="s">
        <v>113</v>
      </c>
      <c r="W19" s="238">
        <v>30812</v>
      </c>
      <c r="X19" s="239">
        <v>27654</v>
      </c>
      <c r="Y19" s="239">
        <v>22837</v>
      </c>
      <c r="Z19" s="240"/>
      <c r="AA19" s="247" t="s">
        <v>112</v>
      </c>
      <c r="AB19" s="248">
        <v>12306</v>
      </c>
      <c r="AC19" s="44"/>
    </row>
    <row r="20" spans="3:29" s="43" customFormat="1" ht="11.25" customHeight="1">
      <c r="C20" s="48" t="s">
        <v>17</v>
      </c>
      <c r="D20" s="234"/>
      <c r="E20" s="72">
        <v>11635</v>
      </c>
      <c r="F20" s="72">
        <v>14794</v>
      </c>
      <c r="G20" s="72">
        <f t="shared" si="0"/>
        <v>26429</v>
      </c>
      <c r="H20" s="72">
        <v>12021</v>
      </c>
      <c r="I20" s="61"/>
      <c r="J20" s="73">
        <v>32273</v>
      </c>
      <c r="K20" s="72">
        <v>22661</v>
      </c>
      <c r="L20" s="72">
        <f t="shared" si="1"/>
        <v>54934</v>
      </c>
      <c r="M20" s="123">
        <v>13141</v>
      </c>
      <c r="N20" s="62"/>
      <c r="O20" s="65">
        <f t="shared" si="2"/>
        <v>9.317028533399885</v>
      </c>
      <c r="Q20" s="236" t="s">
        <v>114</v>
      </c>
      <c r="R20" s="237">
        <v>11635</v>
      </c>
      <c r="S20" s="238">
        <v>11635</v>
      </c>
      <c r="T20" s="238">
        <v>12021</v>
      </c>
      <c r="U20" s="240"/>
      <c r="V20" s="245" t="s">
        <v>114</v>
      </c>
      <c r="W20" s="238">
        <v>32273</v>
      </c>
      <c r="X20" s="239">
        <v>22661</v>
      </c>
      <c r="Y20" s="239">
        <v>13141</v>
      </c>
      <c r="Z20" s="240"/>
      <c r="AA20" s="247" t="s">
        <v>113</v>
      </c>
      <c r="AB20" s="248">
        <v>16126</v>
      </c>
      <c r="AC20" s="44"/>
    </row>
    <row r="21" spans="3:29" s="43" customFormat="1" ht="11.25" customHeight="1">
      <c r="C21" s="48" t="s">
        <v>18</v>
      </c>
      <c r="D21" s="234"/>
      <c r="E21" s="72">
        <v>49494</v>
      </c>
      <c r="F21" s="72">
        <v>54713</v>
      </c>
      <c r="G21" s="72">
        <f t="shared" si="0"/>
        <v>104207</v>
      </c>
      <c r="H21" s="72">
        <v>50377</v>
      </c>
      <c r="I21" s="61"/>
      <c r="J21" s="73">
        <v>73466</v>
      </c>
      <c r="K21" s="72">
        <v>60418</v>
      </c>
      <c r="L21" s="72">
        <f t="shared" si="1"/>
        <v>133884</v>
      </c>
      <c r="M21" s="123">
        <v>49937</v>
      </c>
      <c r="N21" s="62"/>
      <c r="O21" s="65">
        <f t="shared" si="2"/>
        <v>-0.8734144550092249</v>
      </c>
      <c r="Q21" s="236" t="s">
        <v>115</v>
      </c>
      <c r="R21" s="237">
        <v>49494</v>
      </c>
      <c r="S21" s="238">
        <v>49494</v>
      </c>
      <c r="T21" s="238">
        <v>50377</v>
      </c>
      <c r="U21" s="240"/>
      <c r="V21" s="245" t="s">
        <v>115</v>
      </c>
      <c r="W21" s="238">
        <v>73466</v>
      </c>
      <c r="X21" s="239">
        <v>60418</v>
      </c>
      <c r="Y21" s="239">
        <v>49937</v>
      </c>
      <c r="Z21" s="240"/>
      <c r="AA21" s="247" t="s">
        <v>114</v>
      </c>
      <c r="AB21" s="248">
        <v>14794</v>
      </c>
      <c r="AC21" s="44"/>
    </row>
    <row r="22" spans="3:29" s="43" customFormat="1" ht="11.25" customHeight="1">
      <c r="C22" s="48" t="s">
        <v>19</v>
      </c>
      <c r="D22" s="234"/>
      <c r="E22" s="72">
        <v>16522</v>
      </c>
      <c r="F22" s="72">
        <v>17128</v>
      </c>
      <c r="G22" s="72">
        <f t="shared" si="0"/>
        <v>33650</v>
      </c>
      <c r="H22" s="72">
        <v>19582</v>
      </c>
      <c r="I22" s="61"/>
      <c r="J22" s="73">
        <v>30044</v>
      </c>
      <c r="K22" s="72">
        <v>25225</v>
      </c>
      <c r="L22" s="72">
        <f t="shared" si="1"/>
        <v>55269</v>
      </c>
      <c r="M22" s="123">
        <v>20389</v>
      </c>
      <c r="N22" s="62"/>
      <c r="O22" s="65">
        <f t="shared" si="2"/>
        <v>4.121131651516707</v>
      </c>
      <c r="Q22" s="236" t="s">
        <v>116</v>
      </c>
      <c r="R22" s="237">
        <v>16522</v>
      </c>
      <c r="S22" s="238">
        <v>16522</v>
      </c>
      <c r="T22" s="238">
        <v>19582</v>
      </c>
      <c r="U22" s="240"/>
      <c r="V22" s="245" t="s">
        <v>116</v>
      </c>
      <c r="W22" s="238">
        <v>30044</v>
      </c>
      <c r="X22" s="239">
        <v>25225</v>
      </c>
      <c r="Y22" s="239">
        <v>20389</v>
      </c>
      <c r="Z22" s="240"/>
      <c r="AA22" s="247" t="s">
        <v>115</v>
      </c>
      <c r="AB22" s="248">
        <v>54713</v>
      </c>
      <c r="AC22" s="44"/>
    </row>
    <row r="23" spans="3:29" s="43" customFormat="1" ht="11.25" customHeight="1">
      <c r="C23" s="48" t="s">
        <v>20</v>
      </c>
      <c r="D23" s="234"/>
      <c r="E23" s="72">
        <v>22213</v>
      </c>
      <c r="F23" s="72">
        <v>32697</v>
      </c>
      <c r="G23" s="72">
        <f t="shared" si="0"/>
        <v>54910</v>
      </c>
      <c r="H23" s="72">
        <v>22734</v>
      </c>
      <c r="I23" s="61"/>
      <c r="J23" s="73">
        <v>49871</v>
      </c>
      <c r="K23" s="72">
        <v>35336</v>
      </c>
      <c r="L23" s="72">
        <f t="shared" si="1"/>
        <v>85207</v>
      </c>
      <c r="M23" s="123">
        <v>26950</v>
      </c>
      <c r="N23" s="62"/>
      <c r="O23" s="65">
        <f t="shared" si="2"/>
        <v>18.544910706430894</v>
      </c>
      <c r="Q23" s="236" t="s">
        <v>117</v>
      </c>
      <c r="R23" s="237">
        <v>22213</v>
      </c>
      <c r="S23" s="238">
        <v>22213</v>
      </c>
      <c r="T23" s="238">
        <v>22734</v>
      </c>
      <c r="U23" s="240"/>
      <c r="V23" s="245" t="s">
        <v>117</v>
      </c>
      <c r="W23" s="238">
        <v>49871</v>
      </c>
      <c r="X23" s="239">
        <v>35336</v>
      </c>
      <c r="Y23" s="239">
        <v>26950</v>
      </c>
      <c r="Z23" s="240"/>
      <c r="AA23" s="247" t="s">
        <v>116</v>
      </c>
      <c r="AB23" s="248">
        <v>17128</v>
      </c>
      <c r="AC23" s="44"/>
    </row>
    <row r="24" spans="3:29" s="43" customFormat="1" ht="11.25" customHeight="1">
      <c r="C24" s="48" t="s">
        <v>37</v>
      </c>
      <c r="D24" s="234"/>
      <c r="E24" s="72">
        <v>39007</v>
      </c>
      <c r="F24" s="72">
        <v>39814</v>
      </c>
      <c r="G24" s="72">
        <f t="shared" si="0"/>
        <v>78821</v>
      </c>
      <c r="H24" s="72">
        <v>52776</v>
      </c>
      <c r="I24" s="61"/>
      <c r="J24" s="73">
        <v>61773</v>
      </c>
      <c r="K24" s="72">
        <v>49244</v>
      </c>
      <c r="L24" s="72">
        <f t="shared" si="1"/>
        <v>111017</v>
      </c>
      <c r="M24" s="123">
        <v>46457</v>
      </c>
      <c r="N24" s="62"/>
      <c r="O24" s="65">
        <f t="shared" si="2"/>
        <v>-11.97324541458239</v>
      </c>
      <c r="Q24" s="236" t="s">
        <v>118</v>
      </c>
      <c r="R24" s="237">
        <v>39007</v>
      </c>
      <c r="S24" s="238">
        <v>39007</v>
      </c>
      <c r="T24" s="238">
        <v>52776</v>
      </c>
      <c r="U24" s="240"/>
      <c r="V24" s="245" t="s">
        <v>118</v>
      </c>
      <c r="W24" s="238">
        <v>61773</v>
      </c>
      <c r="X24" s="239">
        <v>49244</v>
      </c>
      <c r="Y24" s="239">
        <v>46457</v>
      </c>
      <c r="Z24" s="240"/>
      <c r="AA24" s="247" t="s">
        <v>117</v>
      </c>
      <c r="AB24" s="248">
        <v>32697</v>
      </c>
      <c r="AC24" s="44"/>
    </row>
    <row r="25" spans="3:29" s="43" customFormat="1" ht="11.25" customHeight="1">
      <c r="C25" s="48" t="s">
        <v>38</v>
      </c>
      <c r="D25" s="234"/>
      <c r="E25" s="72">
        <v>7064</v>
      </c>
      <c r="F25" s="72">
        <v>6672</v>
      </c>
      <c r="G25" s="72">
        <f t="shared" si="0"/>
        <v>13736</v>
      </c>
      <c r="H25" s="72">
        <v>9402</v>
      </c>
      <c r="I25" s="61"/>
      <c r="J25" s="73">
        <v>15060</v>
      </c>
      <c r="K25" s="72">
        <v>10380</v>
      </c>
      <c r="L25" s="72">
        <f t="shared" si="1"/>
        <v>25440</v>
      </c>
      <c r="M25" s="123">
        <v>10738</v>
      </c>
      <c r="N25" s="62"/>
      <c r="O25" s="65">
        <f t="shared" si="2"/>
        <v>14.209742607955755</v>
      </c>
      <c r="Q25" s="236" t="s">
        <v>119</v>
      </c>
      <c r="R25" s="237">
        <v>7064</v>
      </c>
      <c r="S25" s="238">
        <v>7064</v>
      </c>
      <c r="T25" s="238">
        <v>9402</v>
      </c>
      <c r="U25" s="240"/>
      <c r="V25" s="245" t="s">
        <v>119</v>
      </c>
      <c r="W25" s="238">
        <v>15060</v>
      </c>
      <c r="X25" s="239">
        <v>10380</v>
      </c>
      <c r="Y25" s="239">
        <v>10738</v>
      </c>
      <c r="Z25" s="240"/>
      <c r="AA25" s="247" t="s">
        <v>118</v>
      </c>
      <c r="AB25" s="248">
        <v>39814</v>
      </c>
      <c r="AC25" s="44"/>
    </row>
    <row r="26" spans="3:29" s="43" customFormat="1" ht="11.25" customHeight="1">
      <c r="C26" s="48" t="s">
        <v>21</v>
      </c>
      <c r="D26" s="234"/>
      <c r="E26" s="72">
        <v>23338</v>
      </c>
      <c r="F26" s="72">
        <v>36598</v>
      </c>
      <c r="G26" s="72">
        <f t="shared" si="0"/>
        <v>59936</v>
      </c>
      <c r="H26" s="72">
        <v>38776</v>
      </c>
      <c r="I26" s="61"/>
      <c r="J26" s="73">
        <v>46731</v>
      </c>
      <c r="K26" s="72">
        <v>56321</v>
      </c>
      <c r="L26" s="72">
        <f t="shared" si="1"/>
        <v>103052</v>
      </c>
      <c r="M26" s="123">
        <v>42557</v>
      </c>
      <c r="N26" s="62"/>
      <c r="O26" s="65">
        <f t="shared" si="2"/>
        <v>9.750876831029508</v>
      </c>
      <c r="Q26" s="236" t="s">
        <v>33</v>
      </c>
      <c r="R26" s="237">
        <v>232</v>
      </c>
      <c r="S26" s="238">
        <v>23338</v>
      </c>
      <c r="T26" s="238">
        <v>38776</v>
      </c>
      <c r="U26" s="240"/>
      <c r="V26" s="245" t="s">
        <v>120</v>
      </c>
      <c r="W26" s="238">
        <v>46731</v>
      </c>
      <c r="X26" s="239">
        <v>56321</v>
      </c>
      <c r="Y26" s="239">
        <v>42557</v>
      </c>
      <c r="Z26" s="240"/>
      <c r="AA26" s="247" t="s">
        <v>119</v>
      </c>
      <c r="AB26" s="248">
        <v>6672</v>
      </c>
      <c r="AC26" s="44"/>
    </row>
    <row r="27" spans="3:29" s="43" customFormat="1" ht="11.25" customHeight="1">
      <c r="C27" s="48" t="s">
        <v>22</v>
      </c>
      <c r="D27" s="234"/>
      <c r="E27" s="72">
        <v>4593</v>
      </c>
      <c r="F27" s="72">
        <v>8560</v>
      </c>
      <c r="G27" s="72">
        <f t="shared" si="0"/>
        <v>13153</v>
      </c>
      <c r="H27" s="72">
        <v>11674</v>
      </c>
      <c r="I27" s="61"/>
      <c r="J27" s="73">
        <v>10704</v>
      </c>
      <c r="K27" s="72">
        <v>12574</v>
      </c>
      <c r="L27" s="72">
        <f t="shared" si="1"/>
        <v>23278</v>
      </c>
      <c r="M27" s="123">
        <v>13492</v>
      </c>
      <c r="N27" s="62"/>
      <c r="O27" s="65">
        <f t="shared" si="2"/>
        <v>15.573068357032716</v>
      </c>
      <c r="Q27" s="236" t="s">
        <v>120</v>
      </c>
      <c r="R27" s="237">
        <v>23338</v>
      </c>
      <c r="S27" s="238">
        <v>4593</v>
      </c>
      <c r="T27" s="238">
        <v>11674</v>
      </c>
      <c r="U27" s="240"/>
      <c r="V27" s="245" t="s">
        <v>121</v>
      </c>
      <c r="W27" s="238">
        <v>10704</v>
      </c>
      <c r="X27" s="239">
        <v>12574</v>
      </c>
      <c r="Y27" s="239">
        <v>13492</v>
      </c>
      <c r="Z27" s="240"/>
      <c r="AA27" s="247" t="s">
        <v>120</v>
      </c>
      <c r="AB27" s="248">
        <v>36598</v>
      </c>
      <c r="AC27" s="44"/>
    </row>
    <row r="28" spans="3:29" s="43" customFormat="1" ht="11.25" customHeight="1">
      <c r="C28" s="49" t="s">
        <v>39</v>
      </c>
      <c r="D28" s="50"/>
      <c r="E28" s="72">
        <v>24135</v>
      </c>
      <c r="F28" s="72">
        <v>21109</v>
      </c>
      <c r="G28" s="72">
        <f t="shared" si="0"/>
        <v>45244</v>
      </c>
      <c r="H28" s="72">
        <v>29689</v>
      </c>
      <c r="I28" s="61"/>
      <c r="J28" s="73">
        <v>39455</v>
      </c>
      <c r="K28" s="72">
        <v>31576</v>
      </c>
      <c r="L28" s="72">
        <f t="shared" si="1"/>
        <v>71031</v>
      </c>
      <c r="M28" s="123">
        <v>27932</v>
      </c>
      <c r="N28" s="62"/>
      <c r="O28" s="65">
        <f t="shared" si="2"/>
        <v>-5.918016773889323</v>
      </c>
      <c r="Q28" s="236" t="s">
        <v>121</v>
      </c>
      <c r="R28" s="237">
        <v>4593</v>
      </c>
      <c r="S28" s="238">
        <v>24135</v>
      </c>
      <c r="T28" s="238">
        <v>29689</v>
      </c>
      <c r="U28" s="240"/>
      <c r="V28" s="245" t="s">
        <v>122</v>
      </c>
      <c r="W28" s="238">
        <v>39455</v>
      </c>
      <c r="X28" s="239">
        <v>31576</v>
      </c>
      <c r="Y28" s="239">
        <v>27932</v>
      </c>
      <c r="Z28" s="240"/>
      <c r="AA28" s="247" t="s">
        <v>121</v>
      </c>
      <c r="AB28" s="248">
        <v>8560</v>
      </c>
      <c r="AC28" s="44"/>
    </row>
    <row r="29" spans="3:29" s="43" customFormat="1" ht="11.25" customHeight="1">
      <c r="C29" s="48" t="s">
        <v>40</v>
      </c>
      <c r="D29" s="234"/>
      <c r="E29" s="72">
        <v>16416</v>
      </c>
      <c r="F29" s="72">
        <v>22072</v>
      </c>
      <c r="G29" s="72">
        <f t="shared" si="0"/>
        <v>38488</v>
      </c>
      <c r="H29" s="72">
        <v>19863</v>
      </c>
      <c r="I29" s="61"/>
      <c r="J29" s="73">
        <v>38863</v>
      </c>
      <c r="K29" s="72">
        <v>32479</v>
      </c>
      <c r="L29" s="72">
        <f t="shared" si="1"/>
        <v>71342</v>
      </c>
      <c r="M29" s="123">
        <v>23352</v>
      </c>
      <c r="N29" s="62"/>
      <c r="O29" s="65">
        <f t="shared" si="2"/>
        <v>17.56532245884308</v>
      </c>
      <c r="Q29" s="236" t="s">
        <v>122</v>
      </c>
      <c r="R29" s="237">
        <v>24135</v>
      </c>
      <c r="S29" s="238">
        <v>16416</v>
      </c>
      <c r="T29" s="238">
        <v>19863</v>
      </c>
      <c r="U29" s="240"/>
      <c r="V29" s="245" t="s">
        <v>123</v>
      </c>
      <c r="W29" s="238">
        <v>38863</v>
      </c>
      <c r="X29" s="239">
        <v>32479</v>
      </c>
      <c r="Y29" s="239">
        <v>23352</v>
      </c>
      <c r="Z29" s="240"/>
      <c r="AA29" s="247" t="s">
        <v>122</v>
      </c>
      <c r="AB29" s="248">
        <v>21109</v>
      </c>
      <c r="AC29" s="44"/>
    </row>
    <row r="30" spans="3:29" s="43" customFormat="1" ht="11.25" customHeight="1">
      <c r="C30" s="48" t="s">
        <v>23</v>
      </c>
      <c r="D30" s="234"/>
      <c r="E30" s="72">
        <v>40634</v>
      </c>
      <c r="F30" s="72">
        <v>34719</v>
      </c>
      <c r="G30" s="72">
        <f t="shared" si="0"/>
        <v>75353</v>
      </c>
      <c r="H30" s="72">
        <v>41797</v>
      </c>
      <c r="I30" s="61"/>
      <c r="J30" s="73">
        <v>67854</v>
      </c>
      <c r="K30" s="72">
        <v>109973</v>
      </c>
      <c r="L30" s="72">
        <f t="shared" si="1"/>
        <v>177827</v>
      </c>
      <c r="M30" s="123">
        <v>46978</v>
      </c>
      <c r="N30" s="62"/>
      <c r="O30" s="65">
        <f t="shared" si="2"/>
        <v>12.395626480369405</v>
      </c>
      <c r="Q30" s="236" t="s">
        <v>123</v>
      </c>
      <c r="R30" s="237">
        <v>16416</v>
      </c>
      <c r="S30" s="238">
        <v>40634</v>
      </c>
      <c r="T30" s="238">
        <v>41797</v>
      </c>
      <c r="U30" s="240"/>
      <c r="V30" s="245" t="s">
        <v>124</v>
      </c>
      <c r="W30" s="238">
        <v>67854</v>
      </c>
      <c r="X30" s="239">
        <v>109973</v>
      </c>
      <c r="Y30" s="239">
        <v>46978</v>
      </c>
      <c r="Z30" s="240"/>
      <c r="AA30" s="247" t="s">
        <v>123</v>
      </c>
      <c r="AB30" s="248">
        <v>22072</v>
      </c>
      <c r="AC30" s="44"/>
    </row>
    <row r="31" spans="3:29" s="43" customFormat="1" ht="11.25" customHeight="1">
      <c r="C31" s="48" t="s">
        <v>41</v>
      </c>
      <c r="D31" s="234"/>
      <c r="E31" s="72">
        <v>54102</v>
      </c>
      <c r="F31" s="72">
        <v>48703</v>
      </c>
      <c r="G31" s="72">
        <f t="shared" si="0"/>
        <v>102805</v>
      </c>
      <c r="H31" s="72">
        <v>51869</v>
      </c>
      <c r="I31" s="61"/>
      <c r="J31" s="73">
        <v>78740</v>
      </c>
      <c r="K31" s="72">
        <v>66632</v>
      </c>
      <c r="L31" s="72">
        <f t="shared" si="1"/>
        <v>145372</v>
      </c>
      <c r="M31" s="123">
        <v>57322</v>
      </c>
      <c r="N31" s="62"/>
      <c r="O31" s="65">
        <f t="shared" si="2"/>
        <v>10.513023193044013</v>
      </c>
      <c r="Q31" s="236" t="s">
        <v>124</v>
      </c>
      <c r="R31" s="237">
        <v>40634</v>
      </c>
      <c r="S31" s="238">
        <v>54102</v>
      </c>
      <c r="T31" s="238">
        <v>51869</v>
      </c>
      <c r="U31" s="240"/>
      <c r="V31" s="245" t="s">
        <v>125</v>
      </c>
      <c r="W31" s="238">
        <v>78740</v>
      </c>
      <c r="X31" s="239">
        <v>66632</v>
      </c>
      <c r="Y31" s="239">
        <v>57322</v>
      </c>
      <c r="Z31" s="240"/>
      <c r="AA31" s="247" t="s">
        <v>124</v>
      </c>
      <c r="AB31" s="248">
        <v>34719</v>
      </c>
      <c r="AC31" s="44"/>
    </row>
    <row r="32" spans="3:29" s="43" customFormat="1" ht="11.25" customHeight="1">
      <c r="C32" s="48" t="s">
        <v>24</v>
      </c>
      <c r="D32" s="234"/>
      <c r="E32" s="72">
        <v>69542</v>
      </c>
      <c r="F32" s="72">
        <v>77991</v>
      </c>
      <c r="G32" s="72">
        <f t="shared" si="0"/>
        <v>147533</v>
      </c>
      <c r="H32" s="72">
        <v>60587</v>
      </c>
      <c r="I32" s="61"/>
      <c r="J32" s="73">
        <v>89984</v>
      </c>
      <c r="K32" s="72">
        <v>100023</v>
      </c>
      <c r="L32" s="72">
        <f t="shared" si="1"/>
        <v>190007</v>
      </c>
      <c r="M32" s="123">
        <v>69045</v>
      </c>
      <c r="N32" s="62"/>
      <c r="O32" s="65">
        <f t="shared" si="2"/>
        <v>13.960090448446039</v>
      </c>
      <c r="Q32" s="236" t="s">
        <v>125</v>
      </c>
      <c r="R32" s="237">
        <v>54102</v>
      </c>
      <c r="S32" s="238">
        <v>69542</v>
      </c>
      <c r="T32" s="238">
        <v>60587</v>
      </c>
      <c r="U32" s="240"/>
      <c r="V32" s="245" t="s">
        <v>126</v>
      </c>
      <c r="W32" s="238">
        <v>89984</v>
      </c>
      <c r="X32" s="239">
        <v>100023</v>
      </c>
      <c r="Y32" s="239">
        <v>69045</v>
      </c>
      <c r="Z32" s="240"/>
      <c r="AA32" s="247" t="s">
        <v>125</v>
      </c>
      <c r="AB32" s="248">
        <v>48703</v>
      </c>
      <c r="AC32" s="44"/>
    </row>
    <row r="33" spans="3:29" s="43" customFormat="1" ht="11.25" customHeight="1">
      <c r="C33" s="48" t="s">
        <v>25</v>
      </c>
      <c r="D33" s="234"/>
      <c r="E33" s="72">
        <v>56323</v>
      </c>
      <c r="F33" s="72">
        <v>55992</v>
      </c>
      <c r="G33" s="72">
        <f t="shared" si="0"/>
        <v>112315</v>
      </c>
      <c r="H33" s="72">
        <v>51022</v>
      </c>
      <c r="I33" s="61"/>
      <c r="J33" s="73">
        <v>101547</v>
      </c>
      <c r="K33" s="72">
        <v>92420</v>
      </c>
      <c r="L33" s="72">
        <f t="shared" si="1"/>
        <v>193967</v>
      </c>
      <c r="M33" s="123">
        <v>51545</v>
      </c>
      <c r="N33" s="62"/>
      <c r="O33" s="65">
        <f t="shared" si="2"/>
        <v>1.0250480185018285</v>
      </c>
      <c r="Q33" s="236" t="s">
        <v>126</v>
      </c>
      <c r="R33" s="237">
        <v>69542</v>
      </c>
      <c r="S33" s="238">
        <v>56323</v>
      </c>
      <c r="T33" s="238">
        <v>51022</v>
      </c>
      <c r="U33" s="240"/>
      <c r="V33" s="245" t="s">
        <v>127</v>
      </c>
      <c r="W33" s="238">
        <v>101547</v>
      </c>
      <c r="X33" s="239">
        <v>92420</v>
      </c>
      <c r="Y33" s="239">
        <v>51545</v>
      </c>
      <c r="Z33" s="240"/>
      <c r="AA33" s="247" t="s">
        <v>126</v>
      </c>
      <c r="AB33" s="248">
        <v>77991</v>
      </c>
      <c r="AC33" s="44"/>
    </row>
    <row r="34" spans="3:29" s="43" customFormat="1" ht="11.25" customHeight="1">
      <c r="C34" s="48" t="s">
        <v>12</v>
      </c>
      <c r="D34" s="234"/>
      <c r="E34" s="72">
        <v>343210</v>
      </c>
      <c r="F34" s="72">
        <v>234628</v>
      </c>
      <c r="G34" s="72">
        <f t="shared" si="0"/>
        <v>577838</v>
      </c>
      <c r="H34" s="72">
        <v>215202</v>
      </c>
      <c r="I34" s="61"/>
      <c r="J34" s="73">
        <v>513205</v>
      </c>
      <c r="K34" s="72">
        <v>334313</v>
      </c>
      <c r="L34" s="72">
        <f t="shared" si="1"/>
        <v>847518</v>
      </c>
      <c r="M34" s="123">
        <v>247389</v>
      </c>
      <c r="N34" s="62"/>
      <c r="O34" s="65">
        <f t="shared" si="2"/>
        <v>14.956645384336586</v>
      </c>
      <c r="Q34" s="236" t="s">
        <v>127</v>
      </c>
      <c r="R34" s="237">
        <v>56323</v>
      </c>
      <c r="S34" s="238">
        <v>343210</v>
      </c>
      <c r="T34" s="238">
        <v>215202</v>
      </c>
      <c r="U34" s="240"/>
      <c r="V34" s="245" t="s">
        <v>128</v>
      </c>
      <c r="W34" s="238">
        <v>513205</v>
      </c>
      <c r="X34" s="239">
        <v>334313</v>
      </c>
      <c r="Y34" s="239">
        <v>247389</v>
      </c>
      <c r="Z34" s="240"/>
      <c r="AA34" s="247" t="s">
        <v>127</v>
      </c>
      <c r="AB34" s="248">
        <v>55992</v>
      </c>
      <c r="AC34" s="44"/>
    </row>
    <row r="35" spans="3:29" s="43" customFormat="1" ht="11.25" customHeight="1">
      <c r="C35" s="48" t="s">
        <v>42</v>
      </c>
      <c r="D35" s="234"/>
      <c r="E35" s="72">
        <v>58346</v>
      </c>
      <c r="F35" s="72">
        <v>43168</v>
      </c>
      <c r="G35" s="72">
        <f t="shared" si="0"/>
        <v>101514</v>
      </c>
      <c r="H35" s="72">
        <v>47109</v>
      </c>
      <c r="I35" s="61"/>
      <c r="J35" s="73">
        <v>93998</v>
      </c>
      <c r="K35" s="72">
        <v>64149</v>
      </c>
      <c r="L35" s="72">
        <f t="shared" si="1"/>
        <v>158147</v>
      </c>
      <c r="M35" s="123">
        <v>51455</v>
      </c>
      <c r="N35" s="62"/>
      <c r="O35" s="65">
        <f t="shared" si="2"/>
        <v>9.225413402959104</v>
      </c>
      <c r="Q35" s="236" t="s">
        <v>128</v>
      </c>
      <c r="R35" s="237">
        <v>343210</v>
      </c>
      <c r="S35" s="238">
        <v>58346</v>
      </c>
      <c r="T35" s="238">
        <v>47109</v>
      </c>
      <c r="U35" s="240"/>
      <c r="V35" s="245" t="s">
        <v>129</v>
      </c>
      <c r="W35" s="238">
        <v>93998</v>
      </c>
      <c r="X35" s="239">
        <v>64149</v>
      </c>
      <c r="Y35" s="239">
        <v>51455</v>
      </c>
      <c r="Z35" s="240"/>
      <c r="AA35" s="247" t="s">
        <v>128</v>
      </c>
      <c r="AB35" s="248">
        <v>234628</v>
      </c>
      <c r="AC35" s="44"/>
    </row>
    <row r="36" spans="3:29" s="43" customFormat="1" ht="11.25" customHeight="1">
      <c r="C36" s="48" t="s">
        <v>47</v>
      </c>
      <c r="D36" s="234"/>
      <c r="E36" s="72"/>
      <c r="F36" s="72">
        <v>1789</v>
      </c>
      <c r="G36" s="72">
        <f t="shared" si="0"/>
        <v>1789</v>
      </c>
      <c r="H36" s="72">
        <v>1005</v>
      </c>
      <c r="I36" s="61"/>
      <c r="J36" s="73">
        <v>51306</v>
      </c>
      <c r="K36" s="72">
        <v>50061</v>
      </c>
      <c r="L36" s="72">
        <f t="shared" si="1"/>
        <v>101367</v>
      </c>
      <c r="M36" s="123">
        <v>21979</v>
      </c>
      <c r="N36" s="62"/>
      <c r="O36" s="65">
        <v>0</v>
      </c>
      <c r="Q36" s="236" t="s">
        <v>129</v>
      </c>
      <c r="R36" s="237">
        <v>58346</v>
      </c>
      <c r="S36" s="240"/>
      <c r="T36" s="238">
        <v>1005</v>
      </c>
      <c r="U36" s="240"/>
      <c r="V36" s="245" t="s">
        <v>130</v>
      </c>
      <c r="W36" s="238">
        <v>51306</v>
      </c>
      <c r="X36" s="239">
        <v>50061</v>
      </c>
      <c r="Y36" s="239">
        <v>21979</v>
      </c>
      <c r="Z36" s="240"/>
      <c r="AA36" s="247" t="s">
        <v>129</v>
      </c>
      <c r="AB36" s="248">
        <v>43168</v>
      </c>
      <c r="AC36" s="44"/>
    </row>
    <row r="37" spans="3:29" s="43" customFormat="1" ht="11.25" customHeight="1">
      <c r="C37" s="48" t="s">
        <v>11</v>
      </c>
      <c r="D37" s="234"/>
      <c r="E37" s="72">
        <v>17100</v>
      </c>
      <c r="F37" s="72">
        <v>15522</v>
      </c>
      <c r="G37" s="72">
        <f t="shared" si="0"/>
        <v>32622</v>
      </c>
      <c r="H37" s="72">
        <v>18335</v>
      </c>
      <c r="I37" s="61"/>
      <c r="J37" s="73">
        <v>29676</v>
      </c>
      <c r="K37" s="72">
        <v>21312</v>
      </c>
      <c r="L37" s="72">
        <f t="shared" si="1"/>
        <v>50988</v>
      </c>
      <c r="M37" s="123">
        <v>19808</v>
      </c>
      <c r="N37" s="62"/>
      <c r="O37" s="65">
        <f>IF(H37&gt;0,(+M37/H37-1)*100,0)</f>
        <v>8.03381510771748</v>
      </c>
      <c r="Q37" s="236" t="s">
        <v>131</v>
      </c>
      <c r="R37" s="237">
        <v>17100</v>
      </c>
      <c r="S37" s="238">
        <v>17100</v>
      </c>
      <c r="T37" s="238">
        <v>18335</v>
      </c>
      <c r="U37" s="240"/>
      <c r="V37" s="245" t="s">
        <v>131</v>
      </c>
      <c r="W37" s="238">
        <v>29676</v>
      </c>
      <c r="X37" s="239">
        <v>21312</v>
      </c>
      <c r="Y37" s="239">
        <v>19808</v>
      </c>
      <c r="Z37" s="240"/>
      <c r="AA37" s="247" t="s">
        <v>130</v>
      </c>
      <c r="AB37" s="248">
        <v>1789</v>
      </c>
      <c r="AC37" s="44"/>
    </row>
    <row r="38" spans="3:29" s="43" customFormat="1" ht="11.25" customHeight="1">
      <c r="C38" s="48" t="s">
        <v>26</v>
      </c>
      <c r="D38" s="234"/>
      <c r="E38" s="72">
        <v>7288</v>
      </c>
      <c r="F38" s="72">
        <v>8019</v>
      </c>
      <c r="G38" s="72">
        <f t="shared" si="0"/>
        <v>15307</v>
      </c>
      <c r="H38" s="72">
        <v>6219</v>
      </c>
      <c r="I38" s="61"/>
      <c r="J38" s="73">
        <v>10090</v>
      </c>
      <c r="K38" s="72">
        <v>12215</v>
      </c>
      <c r="L38" s="72">
        <f t="shared" si="1"/>
        <v>22305</v>
      </c>
      <c r="M38" s="123">
        <v>6550</v>
      </c>
      <c r="N38" s="62"/>
      <c r="O38" s="65">
        <f aca="true" t="shared" si="3" ref="O38:O44">(+M38/H38-1)*100</f>
        <v>5.322399099533692</v>
      </c>
      <c r="Q38" s="236" t="s">
        <v>132</v>
      </c>
      <c r="R38" s="237">
        <v>7288</v>
      </c>
      <c r="S38" s="238">
        <v>7288</v>
      </c>
      <c r="T38" s="238">
        <v>6219</v>
      </c>
      <c r="U38" s="240"/>
      <c r="V38" s="245" t="s">
        <v>132</v>
      </c>
      <c r="W38" s="238">
        <v>10090</v>
      </c>
      <c r="X38" s="239">
        <v>12215</v>
      </c>
      <c r="Y38" s="239">
        <v>6550</v>
      </c>
      <c r="Z38" s="240"/>
      <c r="AA38" s="247" t="s">
        <v>131</v>
      </c>
      <c r="AB38" s="248">
        <v>15522</v>
      </c>
      <c r="AC38" s="44"/>
    </row>
    <row r="39" spans="3:29" s="43" customFormat="1" ht="11.25" customHeight="1">
      <c r="C39" s="48" t="s">
        <v>43</v>
      </c>
      <c r="D39" s="234"/>
      <c r="E39" s="72">
        <v>5005</v>
      </c>
      <c r="F39" s="72">
        <v>10641</v>
      </c>
      <c r="G39" s="72">
        <f t="shared" si="0"/>
        <v>15646</v>
      </c>
      <c r="H39" s="72">
        <v>12405</v>
      </c>
      <c r="I39" s="61"/>
      <c r="J39" s="73">
        <v>11724</v>
      </c>
      <c r="K39" s="72">
        <v>15328</v>
      </c>
      <c r="L39" s="72">
        <f t="shared" si="1"/>
        <v>27052</v>
      </c>
      <c r="M39" s="123">
        <v>16094</v>
      </c>
      <c r="N39" s="62"/>
      <c r="O39" s="65">
        <f t="shared" si="3"/>
        <v>29.738008867392175</v>
      </c>
      <c r="Q39" s="236" t="s">
        <v>133</v>
      </c>
      <c r="R39" s="237">
        <v>5005</v>
      </c>
      <c r="S39" s="238">
        <v>5005</v>
      </c>
      <c r="T39" s="238">
        <v>12405</v>
      </c>
      <c r="U39" s="240"/>
      <c r="V39" s="245" t="s">
        <v>133</v>
      </c>
      <c r="W39" s="238">
        <v>11724</v>
      </c>
      <c r="X39" s="239">
        <v>15328</v>
      </c>
      <c r="Y39" s="239">
        <v>16094</v>
      </c>
      <c r="Z39" s="240"/>
      <c r="AA39" s="247" t="s">
        <v>132</v>
      </c>
      <c r="AB39" s="248">
        <v>8019</v>
      </c>
      <c r="AC39" s="44"/>
    </row>
    <row r="40" spans="3:29" s="43" customFormat="1" ht="11.25" customHeight="1">
      <c r="C40" s="48" t="s">
        <v>27</v>
      </c>
      <c r="D40" s="50"/>
      <c r="E40" s="72">
        <v>10071</v>
      </c>
      <c r="F40" s="72">
        <v>4900</v>
      </c>
      <c r="G40" s="72">
        <f t="shared" si="0"/>
        <v>14971</v>
      </c>
      <c r="H40" s="72">
        <v>5501</v>
      </c>
      <c r="I40" s="61"/>
      <c r="J40" s="73">
        <v>12095</v>
      </c>
      <c r="K40" s="72">
        <v>7690</v>
      </c>
      <c r="L40" s="72">
        <f t="shared" si="1"/>
        <v>19785</v>
      </c>
      <c r="M40" s="123">
        <v>6502</v>
      </c>
      <c r="N40" s="62"/>
      <c r="O40" s="65">
        <f t="shared" si="3"/>
        <v>18.196691510634434</v>
      </c>
      <c r="Q40" s="236" t="s">
        <v>134</v>
      </c>
      <c r="R40" s="237">
        <v>10071</v>
      </c>
      <c r="S40" s="238">
        <v>10071</v>
      </c>
      <c r="T40" s="238">
        <v>5501</v>
      </c>
      <c r="U40" s="240"/>
      <c r="V40" s="245" t="s">
        <v>134</v>
      </c>
      <c r="W40" s="238">
        <v>12095</v>
      </c>
      <c r="X40" s="239">
        <v>7690</v>
      </c>
      <c r="Y40" s="239">
        <v>6502</v>
      </c>
      <c r="Z40" s="240"/>
      <c r="AA40" s="247" t="s">
        <v>133</v>
      </c>
      <c r="AB40" s="248">
        <v>10641</v>
      </c>
      <c r="AC40" s="44"/>
    </row>
    <row r="41" spans="3:29" s="43" customFormat="1" ht="11.25" customHeight="1">
      <c r="C41" s="48" t="s">
        <v>9</v>
      </c>
      <c r="D41" s="234"/>
      <c r="E41" s="72">
        <v>55338</v>
      </c>
      <c r="F41" s="72">
        <v>43903</v>
      </c>
      <c r="G41" s="72">
        <f t="shared" si="0"/>
        <v>99241</v>
      </c>
      <c r="H41" s="72">
        <v>51136</v>
      </c>
      <c r="I41" s="61"/>
      <c r="J41" s="73">
        <v>123991</v>
      </c>
      <c r="K41" s="72">
        <v>63777</v>
      </c>
      <c r="L41" s="72">
        <f t="shared" si="1"/>
        <v>187768</v>
      </c>
      <c r="M41" s="123">
        <v>45192</v>
      </c>
      <c r="N41" s="62"/>
      <c r="O41" s="65">
        <f t="shared" si="3"/>
        <v>-11.623904881101376</v>
      </c>
      <c r="Q41" s="236" t="s">
        <v>135</v>
      </c>
      <c r="R41" s="237">
        <v>55338</v>
      </c>
      <c r="S41" s="238">
        <v>55338</v>
      </c>
      <c r="T41" s="238">
        <v>51136</v>
      </c>
      <c r="U41" s="240"/>
      <c r="V41" s="245" t="s">
        <v>135</v>
      </c>
      <c r="W41" s="238">
        <v>123991</v>
      </c>
      <c r="X41" s="239">
        <v>63777</v>
      </c>
      <c r="Y41" s="239">
        <v>45192</v>
      </c>
      <c r="Z41" s="240"/>
      <c r="AA41" s="247" t="s">
        <v>134</v>
      </c>
      <c r="AB41" s="248">
        <v>4900</v>
      </c>
      <c r="AC41" s="44"/>
    </row>
    <row r="42" spans="3:29" s="43" customFormat="1" ht="11.25" customHeight="1">
      <c r="C42" s="48" t="s">
        <v>10</v>
      </c>
      <c r="D42" s="234"/>
      <c r="E42" s="72">
        <v>22515</v>
      </c>
      <c r="F42" s="72">
        <v>17156</v>
      </c>
      <c r="G42" s="72">
        <f t="shared" si="0"/>
        <v>39671</v>
      </c>
      <c r="H42" s="72">
        <v>21737</v>
      </c>
      <c r="I42" s="61"/>
      <c r="J42" s="73">
        <v>26908</v>
      </c>
      <c r="K42" s="72">
        <v>25897</v>
      </c>
      <c r="L42" s="72">
        <f t="shared" si="1"/>
        <v>52805</v>
      </c>
      <c r="M42" s="123">
        <v>22305</v>
      </c>
      <c r="N42" s="62"/>
      <c r="O42" s="65">
        <f t="shared" si="3"/>
        <v>2.6130560794958013</v>
      </c>
      <c r="Q42" s="236" t="s">
        <v>136</v>
      </c>
      <c r="R42" s="237">
        <v>22515</v>
      </c>
      <c r="S42" s="238">
        <v>22515</v>
      </c>
      <c r="T42" s="238">
        <v>21737</v>
      </c>
      <c r="U42" s="240"/>
      <c r="V42" s="245" t="s">
        <v>136</v>
      </c>
      <c r="W42" s="238">
        <v>26908</v>
      </c>
      <c r="X42" s="239">
        <v>25897</v>
      </c>
      <c r="Y42" s="239">
        <v>22305</v>
      </c>
      <c r="Z42" s="240"/>
      <c r="AA42" s="247" t="s">
        <v>135</v>
      </c>
      <c r="AB42" s="248">
        <v>43903</v>
      </c>
      <c r="AC42" s="44"/>
    </row>
    <row r="43" spans="3:29" s="43" customFormat="1" ht="11.25" customHeight="1">
      <c r="C43" s="48" t="s">
        <v>8</v>
      </c>
      <c r="D43" s="234"/>
      <c r="E43" s="72">
        <v>17657</v>
      </c>
      <c r="F43" s="72">
        <v>22397</v>
      </c>
      <c r="G43" s="72">
        <f t="shared" si="0"/>
        <v>40054</v>
      </c>
      <c r="H43" s="72">
        <v>18417</v>
      </c>
      <c r="I43" s="61"/>
      <c r="J43" s="73">
        <v>34613</v>
      </c>
      <c r="K43" s="72">
        <v>28187</v>
      </c>
      <c r="L43" s="72">
        <f t="shared" si="1"/>
        <v>62800</v>
      </c>
      <c r="M43" s="123">
        <v>26418</v>
      </c>
      <c r="N43" s="62"/>
      <c r="O43" s="65">
        <f t="shared" si="3"/>
        <v>43.44355758266818</v>
      </c>
      <c r="Q43" s="236" t="s">
        <v>137</v>
      </c>
      <c r="R43" s="237">
        <v>17657</v>
      </c>
      <c r="S43" s="238">
        <v>17657</v>
      </c>
      <c r="T43" s="238">
        <v>18417</v>
      </c>
      <c r="U43" s="240"/>
      <c r="V43" s="245" t="s">
        <v>137</v>
      </c>
      <c r="W43" s="238">
        <v>34613</v>
      </c>
      <c r="X43" s="239">
        <v>28187</v>
      </c>
      <c r="Y43" s="239">
        <v>26418</v>
      </c>
      <c r="Z43" s="240"/>
      <c r="AA43" s="247" t="s">
        <v>136</v>
      </c>
      <c r="AB43" s="248">
        <v>17156</v>
      </c>
      <c r="AC43" s="44"/>
    </row>
    <row r="44" spans="3:29" s="43" customFormat="1" ht="11.25" customHeight="1">
      <c r="C44" s="48" t="s">
        <v>28</v>
      </c>
      <c r="D44" s="234"/>
      <c r="E44" s="72">
        <v>27664</v>
      </c>
      <c r="F44" s="72">
        <v>25988</v>
      </c>
      <c r="G44" s="72">
        <f t="shared" si="0"/>
        <v>53652</v>
      </c>
      <c r="H44" s="72">
        <v>24585</v>
      </c>
      <c r="I44" s="61"/>
      <c r="J44" s="73">
        <v>58959</v>
      </c>
      <c r="K44" s="72">
        <v>43420</v>
      </c>
      <c r="L44" s="72">
        <f t="shared" si="1"/>
        <v>102379</v>
      </c>
      <c r="M44" s="123">
        <v>25529</v>
      </c>
      <c r="N44" s="62"/>
      <c r="O44" s="65">
        <f t="shared" si="3"/>
        <v>3.8397396786658433</v>
      </c>
      <c r="Q44" s="236" t="s">
        <v>138</v>
      </c>
      <c r="R44" s="237">
        <v>27664</v>
      </c>
      <c r="S44" s="238">
        <v>27664</v>
      </c>
      <c r="T44" s="238">
        <v>24585</v>
      </c>
      <c r="U44" s="240"/>
      <c r="V44" s="245" t="s">
        <v>138</v>
      </c>
      <c r="W44" s="238">
        <v>58959</v>
      </c>
      <c r="X44" s="239">
        <v>43420</v>
      </c>
      <c r="Y44" s="239">
        <v>25529</v>
      </c>
      <c r="Z44" s="240"/>
      <c r="AA44" s="247" t="s">
        <v>137</v>
      </c>
      <c r="AB44" s="248">
        <v>22397</v>
      </c>
      <c r="AC44" s="44"/>
    </row>
    <row r="45" spans="3:29" s="43" customFormat="1" ht="11.25" customHeight="1">
      <c r="C45" s="48" t="s">
        <v>91</v>
      </c>
      <c r="D45" s="234"/>
      <c r="E45" s="74"/>
      <c r="F45" s="72"/>
      <c r="G45" s="72"/>
      <c r="H45" s="72"/>
      <c r="I45" s="61"/>
      <c r="J45" s="73"/>
      <c r="K45" s="72">
        <v>41403</v>
      </c>
      <c r="L45" s="72">
        <f t="shared" si="1"/>
        <v>41403</v>
      </c>
      <c r="M45" s="123">
        <v>5862</v>
      </c>
      <c r="N45" s="62"/>
      <c r="O45" s="65">
        <v>0</v>
      </c>
      <c r="Q45" s="236" t="s">
        <v>139</v>
      </c>
      <c r="R45" s="237">
        <v>17171</v>
      </c>
      <c r="S45" s="240"/>
      <c r="T45" s="240"/>
      <c r="U45" s="240"/>
      <c r="V45" s="240"/>
      <c r="W45" s="240"/>
      <c r="X45" s="239">
        <v>41403</v>
      </c>
      <c r="Y45" s="239">
        <v>5862</v>
      </c>
      <c r="Z45" s="240"/>
      <c r="AA45" s="247" t="s">
        <v>138</v>
      </c>
      <c r="AB45" s="248">
        <v>25988</v>
      </c>
      <c r="AC45" s="44"/>
    </row>
    <row r="46" spans="3:29" s="43" customFormat="1" ht="11.25" customHeight="1">
      <c r="C46" s="48" t="s">
        <v>7</v>
      </c>
      <c r="D46" s="234"/>
      <c r="E46" s="74">
        <v>17171</v>
      </c>
      <c r="F46" s="72">
        <v>18568</v>
      </c>
      <c r="G46" s="72">
        <f t="shared" si="0"/>
        <v>35739</v>
      </c>
      <c r="H46" s="72">
        <v>14094</v>
      </c>
      <c r="I46" s="61"/>
      <c r="J46" s="73">
        <v>24527</v>
      </c>
      <c r="K46" s="72">
        <v>22406</v>
      </c>
      <c r="L46" s="72">
        <f t="shared" si="1"/>
        <v>46933</v>
      </c>
      <c r="M46" s="123">
        <v>16838</v>
      </c>
      <c r="N46" s="62"/>
      <c r="O46" s="65">
        <f>(+M46/H46-1)*100</f>
        <v>19.469277706825604</v>
      </c>
      <c r="Q46" s="236" t="s">
        <v>140</v>
      </c>
      <c r="R46" s="237">
        <v>7499</v>
      </c>
      <c r="S46" s="238">
        <v>17171</v>
      </c>
      <c r="T46" s="238">
        <v>14094</v>
      </c>
      <c r="U46" s="240"/>
      <c r="V46" s="245" t="s">
        <v>139</v>
      </c>
      <c r="W46" s="238">
        <v>24527</v>
      </c>
      <c r="X46" s="239">
        <v>22406</v>
      </c>
      <c r="Y46" s="239">
        <v>16838</v>
      </c>
      <c r="Z46" s="240"/>
      <c r="AC46" s="44"/>
    </row>
    <row r="47" spans="3:29" s="43" customFormat="1" ht="11.25" customHeight="1">
      <c r="C47" s="48" t="s">
        <v>29</v>
      </c>
      <c r="D47" s="234"/>
      <c r="E47" s="74">
        <v>7499</v>
      </c>
      <c r="F47" s="72">
        <v>8789</v>
      </c>
      <c r="G47" s="72">
        <f t="shared" si="0"/>
        <v>16288</v>
      </c>
      <c r="H47" s="72">
        <v>10367</v>
      </c>
      <c r="I47" s="61"/>
      <c r="J47" s="73">
        <v>17463</v>
      </c>
      <c r="K47" s="72">
        <v>13232</v>
      </c>
      <c r="L47" s="72">
        <f t="shared" si="1"/>
        <v>30695</v>
      </c>
      <c r="M47" s="123">
        <v>12174</v>
      </c>
      <c r="N47" s="62"/>
      <c r="O47" s="65">
        <f>(+M47/H47-1)*100</f>
        <v>17.430307707147684</v>
      </c>
      <c r="Q47" s="236" t="s">
        <v>141</v>
      </c>
      <c r="R47" s="237">
        <v>9154</v>
      </c>
      <c r="S47" s="238">
        <v>7499</v>
      </c>
      <c r="T47" s="238">
        <v>10367</v>
      </c>
      <c r="U47" s="240"/>
      <c r="V47" s="245" t="s">
        <v>140</v>
      </c>
      <c r="W47" s="238">
        <v>17463</v>
      </c>
      <c r="X47" s="239">
        <v>13232</v>
      </c>
      <c r="Y47" s="239">
        <v>12174</v>
      </c>
      <c r="Z47" s="240"/>
      <c r="AA47" s="247" t="s">
        <v>139</v>
      </c>
      <c r="AB47" s="248">
        <v>18568</v>
      </c>
      <c r="AC47" s="44"/>
    </row>
    <row r="48" spans="3:29" s="43" customFormat="1" ht="11.25" customHeight="1">
      <c r="C48" s="48" t="s">
        <v>30</v>
      </c>
      <c r="D48" s="234"/>
      <c r="E48" s="74">
        <v>9154</v>
      </c>
      <c r="F48" s="72">
        <v>12307</v>
      </c>
      <c r="G48" s="72">
        <f>+E48+F48</f>
        <v>21461</v>
      </c>
      <c r="H48" s="72">
        <v>11108</v>
      </c>
      <c r="I48" s="61"/>
      <c r="J48" s="73">
        <v>19952</v>
      </c>
      <c r="K48" s="72">
        <v>18002</v>
      </c>
      <c r="L48" s="72">
        <f t="shared" si="1"/>
        <v>37954</v>
      </c>
      <c r="M48" s="123">
        <v>12226</v>
      </c>
      <c r="N48" s="62"/>
      <c r="O48" s="65">
        <f>(+M48/H48-1)*100</f>
        <v>10.064818149081734</v>
      </c>
      <c r="S48" s="238">
        <v>9154</v>
      </c>
      <c r="T48" s="238">
        <v>11108</v>
      </c>
      <c r="U48" s="240"/>
      <c r="V48" s="245" t="s">
        <v>141</v>
      </c>
      <c r="W48" s="238">
        <v>19952</v>
      </c>
      <c r="X48" s="239">
        <v>18002</v>
      </c>
      <c r="Y48" s="239">
        <v>12226</v>
      </c>
      <c r="Z48" s="240"/>
      <c r="AA48" s="247" t="s">
        <v>140</v>
      </c>
      <c r="AB48" s="248">
        <v>8789</v>
      </c>
      <c r="AC48" s="44"/>
    </row>
    <row r="49" spans="3:29" s="43" customFormat="1" ht="11.25" customHeight="1">
      <c r="C49" s="51" t="s">
        <v>149</v>
      </c>
      <c r="D49" s="85"/>
      <c r="E49" s="75">
        <v>232</v>
      </c>
      <c r="F49" s="75">
        <v>812</v>
      </c>
      <c r="G49" s="75">
        <f>E49+F49</f>
        <v>1044</v>
      </c>
      <c r="H49" s="75">
        <v>796</v>
      </c>
      <c r="I49" s="86"/>
      <c r="J49" s="231">
        <v>1126</v>
      </c>
      <c r="K49" s="119">
        <v>1039</v>
      </c>
      <c r="L49" s="119">
        <f>J49+K49</f>
        <v>2165</v>
      </c>
      <c r="M49" s="119">
        <v>689</v>
      </c>
      <c r="N49" s="87"/>
      <c r="O49" s="88">
        <f>(+M49/H49-1)*100</f>
        <v>-13.442211055276388</v>
      </c>
      <c r="Q49" s="245"/>
      <c r="R49" s="238"/>
      <c r="S49" s="238"/>
      <c r="T49" s="238"/>
      <c r="U49" s="240"/>
      <c r="V49" s="245"/>
      <c r="W49" s="238"/>
      <c r="X49" s="239"/>
      <c r="Y49" s="239"/>
      <c r="Z49" s="240"/>
      <c r="AA49" s="247" t="s">
        <v>141</v>
      </c>
      <c r="AB49" s="248">
        <v>12307</v>
      </c>
      <c r="AC49" s="44"/>
    </row>
    <row r="50" spans="3:28" ht="15" customHeight="1"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AA50" s="247" t="s">
        <v>33</v>
      </c>
      <c r="AB50" s="248">
        <v>812</v>
      </c>
    </row>
    <row r="51" spans="3:18" ht="17.25" customHeight="1">
      <c r="C51" s="652" t="s">
        <v>148</v>
      </c>
      <c r="D51" s="652"/>
      <c r="Q51" s="235" t="s">
        <v>111</v>
      </c>
      <c r="R51" s="235" t="s">
        <v>110</v>
      </c>
    </row>
    <row r="52" spans="3:18" ht="17.25" customHeight="1">
      <c r="C52" s="652"/>
      <c r="D52" s="652"/>
      <c r="E52" s="233"/>
      <c r="Q52" s="236" t="s">
        <v>112</v>
      </c>
      <c r="R52" s="237">
        <v>8597</v>
      </c>
    </row>
    <row r="53" spans="3:18" ht="17.25" customHeight="1">
      <c r="C53" s="652"/>
      <c r="D53" s="652"/>
      <c r="E53" s="233"/>
      <c r="Q53" s="236" t="s">
        <v>113</v>
      </c>
      <c r="R53" s="237">
        <v>22888</v>
      </c>
    </row>
    <row r="54" spans="17:18" ht="17.25" customHeight="1">
      <c r="Q54" s="236" t="s">
        <v>114</v>
      </c>
      <c r="R54" s="237">
        <v>11635</v>
      </c>
    </row>
    <row r="55" spans="17:18" ht="17.25" customHeight="1">
      <c r="Q55" s="236" t="s">
        <v>115</v>
      </c>
      <c r="R55" s="237">
        <v>49494</v>
      </c>
    </row>
    <row r="56" spans="17:18" ht="17.25" customHeight="1">
      <c r="Q56" s="236" t="s">
        <v>116</v>
      </c>
      <c r="R56" s="237">
        <v>16522</v>
      </c>
    </row>
    <row r="57" spans="17:18" ht="17.25" customHeight="1">
      <c r="Q57" s="236" t="s">
        <v>117</v>
      </c>
      <c r="R57" s="237">
        <v>22213</v>
      </c>
    </row>
    <row r="58" spans="17:18" ht="17.25" customHeight="1">
      <c r="Q58" s="236" t="s">
        <v>118</v>
      </c>
      <c r="R58" s="237">
        <v>39007</v>
      </c>
    </row>
    <row r="59" spans="17:18" ht="17.25" customHeight="1">
      <c r="Q59" s="236" t="s">
        <v>119</v>
      </c>
      <c r="R59" s="237">
        <v>7064</v>
      </c>
    </row>
    <row r="60" spans="17:18" ht="17.25" customHeight="1">
      <c r="Q60" s="236" t="s">
        <v>33</v>
      </c>
      <c r="R60" s="237">
        <v>232</v>
      </c>
    </row>
    <row r="61" spans="17:18" ht="17.25" customHeight="1">
      <c r="Q61" s="236" t="s">
        <v>120</v>
      </c>
      <c r="R61" s="237">
        <v>23338</v>
      </c>
    </row>
    <row r="62" spans="17:18" ht="17.25" customHeight="1">
      <c r="Q62" s="236" t="s">
        <v>121</v>
      </c>
      <c r="R62" s="237">
        <v>4593</v>
      </c>
    </row>
    <row r="63" spans="17:18" ht="17.25" customHeight="1">
      <c r="Q63" s="236" t="s">
        <v>122</v>
      </c>
      <c r="R63" s="237">
        <v>24135</v>
      </c>
    </row>
    <row r="64" spans="17:18" ht="17.25" customHeight="1">
      <c r="Q64" s="236" t="s">
        <v>123</v>
      </c>
      <c r="R64" s="237">
        <v>16416</v>
      </c>
    </row>
    <row r="65" spans="17:18" ht="17.25" customHeight="1">
      <c r="Q65" s="236" t="s">
        <v>124</v>
      </c>
      <c r="R65" s="237">
        <v>40634</v>
      </c>
    </row>
    <row r="66" spans="17:18" ht="17.25" customHeight="1">
      <c r="Q66" s="236" t="s">
        <v>125</v>
      </c>
      <c r="R66" s="237">
        <v>54102</v>
      </c>
    </row>
    <row r="67" spans="17:18" ht="17.25" customHeight="1">
      <c r="Q67" s="236" t="s">
        <v>126</v>
      </c>
      <c r="R67" s="237">
        <v>69542</v>
      </c>
    </row>
    <row r="68" spans="17:18" ht="17.25" customHeight="1">
      <c r="Q68" s="236" t="s">
        <v>127</v>
      </c>
      <c r="R68" s="237">
        <v>56323</v>
      </c>
    </row>
    <row r="69" spans="17:18" ht="17.25" customHeight="1">
      <c r="Q69" s="236" t="s">
        <v>128</v>
      </c>
      <c r="R69" s="237">
        <v>343210</v>
      </c>
    </row>
    <row r="70" spans="17:18" ht="17.25" customHeight="1">
      <c r="Q70" s="236" t="s">
        <v>129</v>
      </c>
      <c r="R70" s="237">
        <v>58346</v>
      </c>
    </row>
    <row r="71" spans="17:18" ht="12.75">
      <c r="Q71" s="236" t="s">
        <v>131</v>
      </c>
      <c r="R71" s="237">
        <v>17100</v>
      </c>
    </row>
    <row r="72" spans="17:18" ht="12.75">
      <c r="Q72" s="236" t="s">
        <v>132</v>
      </c>
      <c r="R72" s="237">
        <v>7288</v>
      </c>
    </row>
    <row r="73" spans="17:18" ht="12.75">
      <c r="Q73" s="236" t="s">
        <v>133</v>
      </c>
      <c r="R73" s="237">
        <v>5005</v>
      </c>
    </row>
    <row r="74" spans="17:18" ht="12.75">
      <c r="Q74" s="236" t="s">
        <v>134</v>
      </c>
      <c r="R74" s="237">
        <v>10071</v>
      </c>
    </row>
    <row r="75" spans="17:18" ht="12.75">
      <c r="Q75" s="236" t="s">
        <v>135</v>
      </c>
      <c r="R75" s="237">
        <v>55338</v>
      </c>
    </row>
    <row r="76" spans="17:18" ht="12.75">
      <c r="Q76" s="236" t="s">
        <v>136</v>
      </c>
      <c r="R76" s="237">
        <v>22515</v>
      </c>
    </row>
    <row r="77" spans="17:18" ht="12.75">
      <c r="Q77" s="236" t="s">
        <v>137</v>
      </c>
      <c r="R77" s="237">
        <v>17657</v>
      </c>
    </row>
    <row r="78" spans="3:18" ht="12.75">
      <c r="C78" s="44">
        <v>1</v>
      </c>
      <c r="D78" s="44">
        <v>2</v>
      </c>
      <c r="E78" s="44">
        <v>3</v>
      </c>
      <c r="Q78" s="236" t="s">
        <v>138</v>
      </c>
      <c r="R78" s="237">
        <v>27664</v>
      </c>
    </row>
    <row r="79" spans="3:18" ht="12.75">
      <c r="C79" s="67" t="s">
        <v>12</v>
      </c>
      <c r="E79" s="122">
        <v>247389</v>
      </c>
      <c r="Q79" s="236" t="s">
        <v>139</v>
      </c>
      <c r="R79" s="237">
        <v>17171</v>
      </c>
    </row>
    <row r="80" spans="3:18" ht="12.75">
      <c r="C80" s="48" t="s">
        <v>24</v>
      </c>
      <c r="E80" s="123">
        <v>69045</v>
      </c>
      <c r="Q80" s="236" t="s">
        <v>140</v>
      </c>
      <c r="R80" s="237">
        <v>7499</v>
      </c>
    </row>
    <row r="81" spans="3:18" ht="12.75">
      <c r="C81" s="48" t="s">
        <v>41</v>
      </c>
      <c r="E81" s="123">
        <v>57322</v>
      </c>
      <c r="Q81" s="236" t="s">
        <v>141</v>
      </c>
      <c r="R81" s="237">
        <v>9154</v>
      </c>
    </row>
    <row r="82" spans="3:5" ht="12.75">
      <c r="C82" s="48" t="s">
        <v>25</v>
      </c>
      <c r="E82" s="123">
        <v>51545</v>
      </c>
    </row>
    <row r="83" spans="3:5" ht="12.75">
      <c r="C83" s="48" t="s">
        <v>42</v>
      </c>
      <c r="E83" s="123">
        <v>51455</v>
      </c>
    </row>
    <row r="84" spans="3:5" ht="12.75">
      <c r="C84" s="48" t="s">
        <v>18</v>
      </c>
      <c r="E84" s="123">
        <v>49937</v>
      </c>
    </row>
    <row r="85" spans="3:5" ht="12.75">
      <c r="C85" s="48" t="s">
        <v>23</v>
      </c>
      <c r="E85" s="123">
        <v>46978</v>
      </c>
    </row>
    <row r="86" spans="3:5" ht="12.75">
      <c r="C86" s="48" t="s">
        <v>37</v>
      </c>
      <c r="E86" s="123">
        <v>46457</v>
      </c>
    </row>
    <row r="87" spans="3:5" ht="12.75">
      <c r="C87" s="48" t="s">
        <v>9</v>
      </c>
      <c r="E87" s="123">
        <v>45192</v>
      </c>
    </row>
    <row r="88" spans="3:5" ht="12.75">
      <c r="C88" s="48" t="s">
        <v>21</v>
      </c>
      <c r="E88" s="123">
        <v>42557</v>
      </c>
    </row>
    <row r="89" spans="3:5" ht="12.75">
      <c r="C89" s="49" t="s">
        <v>39</v>
      </c>
      <c r="E89" s="123">
        <v>27932</v>
      </c>
    </row>
    <row r="90" spans="3:5" ht="12.75">
      <c r="C90" s="48" t="s">
        <v>20</v>
      </c>
      <c r="E90" s="123">
        <v>26950</v>
      </c>
    </row>
    <row r="91" spans="3:5" ht="12.75">
      <c r="C91" s="48" t="s">
        <v>8</v>
      </c>
      <c r="E91" s="123">
        <v>26418</v>
      </c>
    </row>
    <row r="92" spans="3:5" ht="12.75">
      <c r="C92" s="48" t="s">
        <v>28</v>
      </c>
      <c r="E92" s="123">
        <v>25529</v>
      </c>
    </row>
    <row r="93" spans="3:5" ht="12.75">
      <c r="C93" s="48" t="s">
        <v>40</v>
      </c>
      <c r="E93" s="123">
        <v>23352</v>
      </c>
    </row>
    <row r="94" spans="3:5" ht="12.75">
      <c r="C94" s="48" t="s">
        <v>16</v>
      </c>
      <c r="E94" s="123">
        <v>22837</v>
      </c>
    </row>
    <row r="95" spans="3:5" ht="12.75">
      <c r="C95" s="48" t="s">
        <v>10</v>
      </c>
      <c r="E95" s="72">
        <v>22305</v>
      </c>
    </row>
    <row r="96" spans="3:5" ht="12.75">
      <c r="C96" s="48" t="s">
        <v>47</v>
      </c>
      <c r="E96" s="123">
        <v>21979</v>
      </c>
    </row>
    <row r="97" spans="3:5" ht="12.75">
      <c r="C97" s="48" t="s">
        <v>19</v>
      </c>
      <c r="E97" s="123">
        <v>20389</v>
      </c>
    </row>
    <row r="98" spans="3:5" ht="12.75">
      <c r="C98" s="48" t="s">
        <v>11</v>
      </c>
      <c r="E98" s="123">
        <v>19808</v>
      </c>
    </row>
    <row r="99" spans="3:5" ht="12.75">
      <c r="C99" s="48" t="s">
        <v>7</v>
      </c>
      <c r="E99" s="123">
        <v>16838</v>
      </c>
    </row>
    <row r="100" spans="3:5" ht="12.75">
      <c r="C100" s="48" t="s">
        <v>43</v>
      </c>
      <c r="E100" s="123">
        <v>16094</v>
      </c>
    </row>
    <row r="101" spans="3:5" ht="12.75">
      <c r="C101" s="48" t="s">
        <v>22</v>
      </c>
      <c r="E101" s="123">
        <v>13492</v>
      </c>
    </row>
    <row r="102" spans="3:5" ht="12.75">
      <c r="C102" s="48" t="s">
        <v>17</v>
      </c>
      <c r="E102" s="123">
        <v>13141</v>
      </c>
    </row>
    <row r="103" spans="3:5" ht="12.75">
      <c r="C103" s="48" t="s">
        <v>30</v>
      </c>
      <c r="E103" s="123">
        <v>12226</v>
      </c>
    </row>
    <row r="104" spans="3:5" ht="12.75">
      <c r="C104" s="48" t="s">
        <v>29</v>
      </c>
      <c r="E104" s="123">
        <v>12174</v>
      </c>
    </row>
    <row r="105" spans="3:5" ht="12.75">
      <c r="C105" s="48" t="s">
        <v>38</v>
      </c>
      <c r="E105" s="123">
        <v>10738</v>
      </c>
    </row>
    <row r="106" spans="3:5" ht="12.75">
      <c r="C106" s="48" t="s">
        <v>15</v>
      </c>
      <c r="E106" s="123">
        <v>8230</v>
      </c>
    </row>
    <row r="107" spans="3:5" ht="12.75">
      <c r="C107" s="48" t="s">
        <v>26</v>
      </c>
      <c r="E107" s="123">
        <v>6550</v>
      </c>
    </row>
    <row r="108" spans="3:5" ht="12.75">
      <c r="C108" s="48" t="s">
        <v>27</v>
      </c>
      <c r="E108" s="123">
        <v>6502</v>
      </c>
    </row>
    <row r="109" spans="3:5" ht="12.75">
      <c r="C109" s="85" t="s">
        <v>91</v>
      </c>
      <c r="E109" s="124">
        <v>5862</v>
      </c>
    </row>
  </sheetData>
  <sheetProtection/>
  <mergeCells count="7">
    <mergeCell ref="C51:D53"/>
    <mergeCell ref="C5:O5"/>
    <mergeCell ref="C6:O6"/>
    <mergeCell ref="C8:C9"/>
    <mergeCell ref="E8:H8"/>
    <mergeCell ref="J8:M8"/>
    <mergeCell ref="O8:O9"/>
  </mergeCells>
  <printOptions horizontalCentered="1" verticalCentered="1"/>
  <pageMargins left="0.5905511811023623" right="0.2362204724409449" top="0.31496062992125984" bottom="0.4724409448818898" header="0" footer="0.2362204724409449"/>
  <pageSetup horizontalDpi="600" verticalDpi="600" orientation="portrait" paperSize="9" scale="80" r:id="rId4"/>
  <headerFooter>
    <oddFooter>&amp;R&amp;"Arial Narrow,Normal"&amp;13Pag. &amp;"Arial Narrow,Negrita" 19</oddFooter>
  </headerFooter>
  <drawing r:id="rId3"/>
  <legacyDrawing r:id="rId2"/>
  <oleObjects>
    <oleObject progId="Word.Document.8" shapeId="166728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E535"/>
  <sheetViews>
    <sheetView tabSelected="1" zoomScale="70" zoomScaleNormal="70" zoomScaleSheetLayoutView="85" zoomScalePageLayoutView="0" workbookViewId="0" topLeftCell="A262">
      <selection activeCell="M270" sqref="M270"/>
    </sheetView>
  </sheetViews>
  <sheetFormatPr defaultColWidth="11.421875" defaultRowHeight="12.75"/>
  <cols>
    <col min="1" max="1" width="27.7109375" style="44" customWidth="1"/>
    <col min="2" max="2" width="8.28125" style="44" customWidth="1"/>
    <col min="3" max="3" width="7.8515625" style="597" customWidth="1"/>
    <col min="4" max="4" width="9.28125" style="44" customWidth="1"/>
    <col min="5" max="5" width="6.7109375" style="44" customWidth="1"/>
    <col min="6" max="6" width="7.140625" style="44" customWidth="1"/>
    <col min="7" max="7" width="7.57421875" style="44" customWidth="1"/>
    <col min="8" max="8" width="6.421875" style="44" customWidth="1"/>
    <col min="9" max="9" width="7.28125" style="44" customWidth="1"/>
    <col min="10" max="10" width="8.8515625" style="44" customWidth="1"/>
    <col min="11" max="11" width="6.140625" style="44" customWidth="1"/>
    <col min="12" max="12" width="5.7109375" style="44" customWidth="1"/>
    <col min="13" max="13" width="18.28125" style="44" customWidth="1"/>
    <col min="14" max="14" width="7.00390625" style="44" customWidth="1"/>
    <col min="15" max="15" width="8.140625" style="44" customWidth="1"/>
    <col min="16" max="16" width="6.8515625" style="44" customWidth="1"/>
    <col min="17" max="17" width="6.7109375" style="44" customWidth="1"/>
    <col min="18" max="18" width="8.140625" style="44" customWidth="1"/>
    <col min="19" max="19" width="7.57421875" style="44" customWidth="1"/>
    <col min="20" max="20" width="8.28125" style="44" customWidth="1"/>
    <col min="21" max="21" width="15.57421875" style="44" customWidth="1"/>
    <col min="22" max="22" width="13.00390625" style="44" bestFit="1" customWidth="1"/>
    <col min="23" max="23" width="11.421875" style="44" customWidth="1"/>
    <col min="24" max="24" width="20.421875" style="44" bestFit="1" customWidth="1"/>
    <col min="25" max="25" width="12.28125" style="44" bestFit="1" customWidth="1"/>
    <col min="26" max="27" width="11.57421875" style="44" bestFit="1" customWidth="1"/>
    <col min="28" max="28" width="11.421875" style="44" customWidth="1"/>
    <col min="29" max="30" width="11.57421875" style="44" bestFit="1" customWidth="1"/>
    <col min="31" max="16384" width="11.57421875" style="44" customWidth="1"/>
  </cols>
  <sheetData>
    <row r="1" spans="2:9" ht="12.75">
      <c r="B1" s="253"/>
      <c r="C1" s="594"/>
      <c r="D1" s="253"/>
      <c r="E1" s="253"/>
      <c r="F1" s="253"/>
      <c r="G1" s="253"/>
      <c r="H1" s="253"/>
      <c r="I1" s="253"/>
    </row>
    <row r="2" spans="1:21" ht="44.25" customHeight="1">
      <c r="A2" s="716" t="s">
        <v>299</v>
      </c>
      <c r="B2" s="716"/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6"/>
      <c r="P2" s="716"/>
      <c r="Q2" s="716"/>
      <c r="R2" s="716"/>
      <c r="S2" s="716"/>
      <c r="T2" s="715" t="s">
        <v>303</v>
      </c>
      <c r="U2" s="715"/>
    </row>
    <row r="3" spans="2:9" ht="12.75">
      <c r="B3" s="253"/>
      <c r="C3" s="594"/>
      <c r="D3" s="253"/>
      <c r="E3" s="253"/>
      <c r="F3" s="253"/>
      <c r="G3" s="253"/>
      <c r="H3" s="253"/>
      <c r="I3" s="253"/>
    </row>
    <row r="4" spans="2:9" ht="12.75">
      <c r="B4" s="253"/>
      <c r="C4" s="594"/>
      <c r="D4" s="253"/>
      <c r="E4" s="253"/>
      <c r="F4" s="253"/>
      <c r="G4" s="253"/>
      <c r="H4" s="253"/>
      <c r="I4" s="253"/>
    </row>
    <row r="5" spans="2:9" ht="12.75">
      <c r="B5" s="253"/>
      <c r="C5" s="594"/>
      <c r="D5" s="253"/>
      <c r="E5" s="253"/>
      <c r="F5" s="253"/>
      <c r="G5" s="253"/>
      <c r="H5" s="253"/>
      <c r="I5" s="253"/>
    </row>
    <row r="6" spans="2:9" ht="12.75">
      <c r="B6" s="253"/>
      <c r="C6" s="594"/>
      <c r="D6" s="253"/>
      <c r="E6" s="253"/>
      <c r="F6" s="253"/>
      <c r="G6" s="253"/>
      <c r="H6" s="253"/>
      <c r="I6" s="253"/>
    </row>
    <row r="7" spans="2:9" ht="12.75">
      <c r="B7" s="253"/>
      <c r="C7" s="594"/>
      <c r="D7" s="253"/>
      <c r="E7" s="253"/>
      <c r="F7" s="253"/>
      <c r="G7" s="253"/>
      <c r="H7" s="253"/>
      <c r="I7" s="253"/>
    </row>
    <row r="8" spans="2:9" ht="12.75">
      <c r="B8" s="253"/>
      <c r="C8" s="594"/>
      <c r="D8" s="253"/>
      <c r="E8" s="253"/>
      <c r="F8" s="253"/>
      <c r="G8" s="253"/>
      <c r="H8" s="253"/>
      <c r="I8" s="253"/>
    </row>
    <row r="9" spans="2:9" ht="12.75">
      <c r="B9" s="253"/>
      <c r="C9" s="594"/>
      <c r="D9" s="253"/>
      <c r="E9" s="253"/>
      <c r="F9" s="253"/>
      <c r="G9" s="253"/>
      <c r="H9" s="253"/>
      <c r="I9" s="253"/>
    </row>
    <row r="10" spans="2:9" ht="12.75">
      <c r="B10" s="253"/>
      <c r="C10" s="594"/>
      <c r="D10" s="253"/>
      <c r="E10" s="253"/>
      <c r="F10" s="253"/>
      <c r="G10" s="253"/>
      <c r="H10" s="253"/>
      <c r="I10" s="253"/>
    </row>
    <row r="11" spans="2:9" ht="12.75">
      <c r="B11" s="253"/>
      <c r="C11" s="594"/>
      <c r="D11" s="253"/>
      <c r="E11" s="253"/>
      <c r="F11" s="253"/>
      <c r="G11" s="253"/>
      <c r="H11" s="253"/>
      <c r="I11" s="253"/>
    </row>
    <row r="12" spans="2:9" ht="12.75">
      <c r="B12" s="253"/>
      <c r="C12" s="594"/>
      <c r="D12" s="253"/>
      <c r="E12" s="253"/>
      <c r="F12" s="253"/>
      <c r="G12" s="253"/>
      <c r="H12" s="253"/>
      <c r="I12" s="253"/>
    </row>
    <row r="13" spans="2:9" ht="12.75">
      <c r="B13" s="253"/>
      <c r="C13" s="594"/>
      <c r="D13" s="253"/>
      <c r="E13" s="253"/>
      <c r="F13" s="253"/>
      <c r="G13" s="253"/>
      <c r="H13" s="253"/>
      <c r="I13" s="253"/>
    </row>
    <row r="14" spans="2:9" ht="12.75">
      <c r="B14" s="253"/>
      <c r="C14" s="594"/>
      <c r="D14" s="253"/>
      <c r="E14" s="253"/>
      <c r="F14" s="253"/>
      <c r="G14" s="253"/>
      <c r="H14" s="253"/>
      <c r="I14" s="253"/>
    </row>
    <row r="15" spans="2:9" ht="12.75">
      <c r="B15" s="253"/>
      <c r="C15" s="594"/>
      <c r="D15" s="253"/>
      <c r="E15" s="253"/>
      <c r="F15" s="253"/>
      <c r="G15" s="253"/>
      <c r="H15" s="253"/>
      <c r="I15" s="253"/>
    </row>
    <row r="16" spans="2:9" ht="12.75">
      <c r="B16" s="253"/>
      <c r="C16" s="594"/>
      <c r="D16" s="253"/>
      <c r="E16" s="253"/>
      <c r="F16" s="253"/>
      <c r="G16" s="253"/>
      <c r="H16" s="253"/>
      <c r="I16" s="253"/>
    </row>
    <row r="17" spans="2:9" ht="12.75">
      <c r="B17" s="253"/>
      <c r="C17" s="594"/>
      <c r="D17" s="253"/>
      <c r="E17" s="253"/>
      <c r="F17" s="253"/>
      <c r="G17" s="253"/>
      <c r="H17" s="253"/>
      <c r="I17" s="253"/>
    </row>
    <row r="18" spans="2:9" ht="12.75">
      <c r="B18" s="253"/>
      <c r="C18" s="594"/>
      <c r="D18" s="253"/>
      <c r="E18" s="253"/>
      <c r="F18" s="253"/>
      <c r="G18" s="253"/>
      <c r="H18" s="253"/>
      <c r="I18" s="253"/>
    </row>
    <row r="19" spans="2:9" ht="12.75">
      <c r="B19" s="253"/>
      <c r="C19" s="594"/>
      <c r="D19" s="253"/>
      <c r="E19" s="253"/>
      <c r="F19" s="253"/>
      <c r="G19" s="253"/>
      <c r="H19" s="253"/>
      <c r="I19" s="253"/>
    </row>
    <row r="20" spans="2:9" ht="12.75">
      <c r="B20" s="253"/>
      <c r="C20" s="594"/>
      <c r="D20" s="253"/>
      <c r="E20" s="253"/>
      <c r="F20" s="253"/>
      <c r="G20" s="253"/>
      <c r="H20" s="253"/>
      <c r="I20" s="253"/>
    </row>
    <row r="21" spans="2:9" ht="12.75">
      <c r="B21" s="253"/>
      <c r="C21" s="594"/>
      <c r="D21" s="253"/>
      <c r="E21" s="253"/>
      <c r="F21" s="253"/>
      <c r="G21" s="253"/>
      <c r="H21" s="253"/>
      <c r="I21" s="253"/>
    </row>
    <row r="22" spans="2:9" ht="12.75">
      <c r="B22" s="253"/>
      <c r="C22" s="594"/>
      <c r="D22" s="253"/>
      <c r="E22" s="253"/>
      <c r="F22" s="253"/>
      <c r="G22" s="253"/>
      <c r="H22" s="253"/>
      <c r="I22" s="253"/>
    </row>
    <row r="23" spans="2:9" ht="12.75">
      <c r="B23" s="253"/>
      <c r="C23" s="594"/>
      <c r="D23" s="253"/>
      <c r="E23" s="253"/>
      <c r="F23" s="253"/>
      <c r="G23" s="253"/>
      <c r="H23" s="253"/>
      <c r="I23" s="253"/>
    </row>
    <row r="24" spans="2:9" ht="12.75">
      <c r="B24" s="253"/>
      <c r="C24" s="594"/>
      <c r="D24" s="253"/>
      <c r="E24" s="253"/>
      <c r="F24" s="253"/>
      <c r="G24" s="253"/>
      <c r="H24" s="253"/>
      <c r="I24" s="253"/>
    </row>
    <row r="25" spans="2:9" ht="12.75">
      <c r="B25" s="253"/>
      <c r="C25" s="594"/>
      <c r="D25" s="253"/>
      <c r="E25" s="253"/>
      <c r="F25" s="253"/>
      <c r="G25" s="253"/>
      <c r="H25" s="253"/>
      <c r="I25" s="253"/>
    </row>
    <row r="26" spans="2:9" ht="12.75">
      <c r="B26" s="253"/>
      <c r="C26" s="594"/>
      <c r="D26" s="253"/>
      <c r="E26" s="253"/>
      <c r="F26" s="253"/>
      <c r="G26" s="253"/>
      <c r="H26" s="253"/>
      <c r="I26" s="253"/>
    </row>
    <row r="27" spans="1:22" ht="45">
      <c r="A27" s="722" t="s">
        <v>156</v>
      </c>
      <c r="B27" s="722"/>
      <c r="C27" s="722"/>
      <c r="D27" s="722"/>
      <c r="E27" s="722"/>
      <c r="F27" s="722"/>
      <c r="G27" s="722"/>
      <c r="H27" s="722"/>
      <c r="I27" s="722"/>
      <c r="J27" s="722"/>
      <c r="K27" s="722"/>
      <c r="L27" s="722"/>
      <c r="M27" s="722"/>
      <c r="N27" s="722"/>
      <c r="O27" s="722"/>
      <c r="P27" s="722"/>
      <c r="Q27" s="722"/>
      <c r="R27" s="722"/>
      <c r="S27" s="722"/>
      <c r="T27" s="722"/>
      <c r="U27" s="722"/>
      <c r="V27" s="260"/>
    </row>
    <row r="28" spans="2:9" ht="12.75">
      <c r="B28" s="253"/>
      <c r="C28" s="594"/>
      <c r="D28" s="253"/>
      <c r="E28" s="253"/>
      <c r="F28" s="253"/>
      <c r="G28" s="253"/>
      <c r="H28" s="253"/>
      <c r="I28" s="253"/>
    </row>
    <row r="29" spans="2:9" ht="12.75">
      <c r="B29" s="253"/>
      <c r="C29" s="594"/>
      <c r="D29" s="253"/>
      <c r="E29" s="253"/>
      <c r="F29" s="253"/>
      <c r="G29" s="253"/>
      <c r="H29" s="253"/>
      <c r="I29" s="253"/>
    </row>
    <row r="30" spans="2:9" ht="12.75">
      <c r="B30" s="253"/>
      <c r="C30" s="594"/>
      <c r="D30" s="253"/>
      <c r="E30" s="253"/>
      <c r="F30" s="253"/>
      <c r="G30" s="253"/>
      <c r="H30" s="253"/>
      <c r="I30" s="253"/>
    </row>
    <row r="31" spans="2:9" ht="12.75">
      <c r="B31" s="253"/>
      <c r="C31" s="594"/>
      <c r="D31" s="253"/>
      <c r="E31" s="253"/>
      <c r="F31" s="253"/>
      <c r="G31" s="253"/>
      <c r="H31" s="253"/>
      <c r="I31" s="253"/>
    </row>
    <row r="32" spans="2:9" ht="12.75">
      <c r="B32" s="253"/>
      <c r="C32" s="594"/>
      <c r="D32" s="253"/>
      <c r="E32" s="253"/>
      <c r="F32" s="253"/>
      <c r="G32" s="253"/>
      <c r="H32" s="253"/>
      <c r="I32" s="253"/>
    </row>
    <row r="33" spans="2:9" ht="12.75">
      <c r="B33" s="253"/>
      <c r="C33" s="594"/>
      <c r="D33" s="253"/>
      <c r="E33" s="253"/>
      <c r="F33" s="253"/>
      <c r="G33" s="253"/>
      <c r="H33" s="253"/>
      <c r="I33" s="253"/>
    </row>
    <row r="34" spans="2:9" ht="12.75">
      <c r="B34" s="253"/>
      <c r="C34" s="594"/>
      <c r="D34" s="253"/>
      <c r="E34" s="253"/>
      <c r="F34" s="253"/>
      <c r="G34" s="253"/>
      <c r="H34" s="253"/>
      <c r="I34" s="253"/>
    </row>
    <row r="35" spans="2:9" ht="12.75">
      <c r="B35" s="253"/>
      <c r="C35" s="594"/>
      <c r="D35" s="253"/>
      <c r="E35" s="253"/>
      <c r="F35" s="253"/>
      <c r="G35" s="253"/>
      <c r="H35" s="253"/>
      <c r="I35" s="253"/>
    </row>
    <row r="36" spans="2:9" ht="12.75">
      <c r="B36" s="253"/>
      <c r="C36" s="594"/>
      <c r="D36" s="253"/>
      <c r="E36" s="253"/>
      <c r="F36" s="253"/>
      <c r="G36" s="253"/>
      <c r="H36" s="253"/>
      <c r="I36" s="253"/>
    </row>
    <row r="37" spans="2:9" ht="12.75">
      <c r="B37" s="253"/>
      <c r="C37" s="594"/>
      <c r="D37" s="253"/>
      <c r="E37" s="253"/>
      <c r="F37" s="253"/>
      <c r="G37" s="253"/>
      <c r="H37" s="253"/>
      <c r="I37" s="253"/>
    </row>
    <row r="38" spans="2:9" ht="12.75">
      <c r="B38" s="253"/>
      <c r="C38" s="594"/>
      <c r="D38" s="253"/>
      <c r="E38" s="253"/>
      <c r="F38" s="253"/>
      <c r="G38" s="253"/>
      <c r="H38" s="253"/>
      <c r="I38" s="253"/>
    </row>
    <row r="39" spans="2:9" ht="12.75">
      <c r="B39" s="253"/>
      <c r="C39" s="594"/>
      <c r="D39" s="253"/>
      <c r="E39" s="253"/>
      <c r="F39" s="253"/>
      <c r="G39" s="253"/>
      <c r="H39" s="253"/>
      <c r="I39" s="253"/>
    </row>
    <row r="40" spans="2:9" ht="12.75">
      <c r="B40" s="253"/>
      <c r="C40" s="594"/>
      <c r="D40" s="253"/>
      <c r="E40" s="253"/>
      <c r="F40" s="253"/>
      <c r="G40" s="253"/>
      <c r="H40" s="253"/>
      <c r="I40" s="253"/>
    </row>
    <row r="41" spans="2:9" ht="12.75">
      <c r="B41" s="253"/>
      <c r="C41" s="594"/>
      <c r="D41" s="253"/>
      <c r="E41" s="253"/>
      <c r="F41" s="253"/>
      <c r="G41" s="253"/>
      <c r="H41" s="253"/>
      <c r="I41" s="253"/>
    </row>
    <row r="42" spans="2:9" ht="12.75">
      <c r="B42" s="253"/>
      <c r="C42" s="594"/>
      <c r="D42" s="253"/>
      <c r="E42" s="253"/>
      <c r="F42" s="253"/>
      <c r="G42" s="253"/>
      <c r="H42" s="253"/>
      <c r="I42" s="253"/>
    </row>
    <row r="43" spans="2:9" ht="12.75">
      <c r="B43" s="253"/>
      <c r="C43" s="594"/>
      <c r="D43" s="253"/>
      <c r="E43" s="253"/>
      <c r="F43" s="253"/>
      <c r="G43" s="253"/>
      <c r="H43" s="253"/>
      <c r="I43" s="253"/>
    </row>
    <row r="44" spans="2:9" ht="12.75">
      <c r="B44" s="253"/>
      <c r="C44" s="594"/>
      <c r="D44" s="253"/>
      <c r="E44" s="253"/>
      <c r="F44" s="253"/>
      <c r="G44" s="253"/>
      <c r="H44" s="253"/>
      <c r="I44" s="253"/>
    </row>
    <row r="45" spans="2:9" ht="12.75">
      <c r="B45" s="253"/>
      <c r="C45" s="594"/>
      <c r="D45" s="253"/>
      <c r="E45" s="253"/>
      <c r="F45" s="253"/>
      <c r="G45" s="253"/>
      <c r="H45" s="253"/>
      <c r="I45" s="253"/>
    </row>
    <row r="46" spans="2:9" ht="12.75">
      <c r="B46" s="253"/>
      <c r="C46" s="594"/>
      <c r="D46" s="253"/>
      <c r="E46" s="253"/>
      <c r="F46" s="253"/>
      <c r="G46" s="253"/>
      <c r="H46" s="253"/>
      <c r="I46" s="253"/>
    </row>
    <row r="47" spans="2:9" ht="12.75">
      <c r="B47" s="253"/>
      <c r="C47" s="594"/>
      <c r="D47" s="253"/>
      <c r="E47" s="253"/>
      <c r="F47" s="253"/>
      <c r="G47" s="253"/>
      <c r="H47" s="253"/>
      <c r="I47" s="253"/>
    </row>
    <row r="48" spans="2:9" ht="12.75">
      <c r="B48" s="253"/>
      <c r="C48" s="594"/>
      <c r="D48" s="253"/>
      <c r="E48" s="253"/>
      <c r="F48" s="253"/>
      <c r="G48" s="253"/>
      <c r="H48" s="253"/>
      <c r="I48" s="253"/>
    </row>
    <row r="49" spans="2:9" ht="12.75">
      <c r="B49" s="253"/>
      <c r="C49" s="594"/>
      <c r="D49" s="253"/>
      <c r="E49" s="253"/>
      <c r="F49" s="253"/>
      <c r="G49" s="253"/>
      <c r="H49" s="253"/>
      <c r="I49" s="253"/>
    </row>
    <row r="50" spans="2:9" ht="12.75">
      <c r="B50" s="253"/>
      <c r="C50" s="594"/>
      <c r="D50" s="253"/>
      <c r="E50" s="253"/>
      <c r="F50" s="253"/>
      <c r="G50" s="253"/>
      <c r="H50" s="253"/>
      <c r="I50" s="253"/>
    </row>
    <row r="51" spans="2:9" ht="12.75">
      <c r="B51" s="253"/>
      <c r="C51" s="594"/>
      <c r="D51" s="253"/>
      <c r="E51" s="253"/>
      <c r="F51" s="253"/>
      <c r="G51" s="253"/>
      <c r="H51" s="253"/>
      <c r="I51" s="253"/>
    </row>
    <row r="52" spans="2:9" ht="12.75">
      <c r="B52" s="253"/>
      <c r="C52" s="594"/>
      <c r="D52" s="253"/>
      <c r="E52" s="253"/>
      <c r="F52" s="253"/>
      <c r="G52" s="253"/>
      <c r="H52" s="253"/>
      <c r="I52" s="253"/>
    </row>
    <row r="53" spans="2:9" ht="12.75">
      <c r="B53" s="253"/>
      <c r="C53" s="594"/>
      <c r="D53" s="253"/>
      <c r="E53" s="253"/>
      <c r="F53" s="253"/>
      <c r="G53" s="253"/>
      <c r="H53" s="253"/>
      <c r="I53" s="253"/>
    </row>
    <row r="54" spans="2:9" ht="12.75">
      <c r="B54" s="253"/>
      <c r="C54" s="594"/>
      <c r="D54" s="253"/>
      <c r="E54" s="253"/>
      <c r="F54" s="253"/>
      <c r="G54" s="253"/>
      <c r="H54" s="253"/>
      <c r="I54" s="253"/>
    </row>
    <row r="55" spans="2:9" ht="12.75">
      <c r="B55" s="253"/>
      <c r="C55" s="594"/>
      <c r="D55" s="253"/>
      <c r="E55" s="253"/>
      <c r="F55" s="253"/>
      <c r="G55" s="253"/>
      <c r="H55" s="253"/>
      <c r="I55" s="253"/>
    </row>
    <row r="56" spans="2:9" ht="12.75">
      <c r="B56" s="253"/>
      <c r="C56" s="594"/>
      <c r="D56" s="253"/>
      <c r="E56" s="253"/>
      <c r="F56" s="253"/>
      <c r="G56" s="253"/>
      <c r="H56" s="253"/>
      <c r="I56" s="253"/>
    </row>
    <row r="57" spans="2:9" ht="12.75">
      <c r="B57" s="253"/>
      <c r="C57" s="594"/>
      <c r="D57" s="253"/>
      <c r="E57" s="253"/>
      <c r="F57" s="253"/>
      <c r="G57" s="253"/>
      <c r="H57" s="253"/>
      <c r="I57" s="253"/>
    </row>
    <row r="58" spans="2:9" ht="12.75">
      <c r="B58" s="253"/>
      <c r="C58" s="594"/>
      <c r="D58" s="253"/>
      <c r="E58" s="253"/>
      <c r="F58" s="253"/>
      <c r="G58" s="253"/>
      <c r="H58" s="253"/>
      <c r="I58" s="253"/>
    </row>
    <row r="59" spans="2:9" ht="12.75">
      <c r="B59" s="253"/>
      <c r="C59" s="594"/>
      <c r="D59" s="253"/>
      <c r="E59" s="253"/>
      <c r="F59" s="253"/>
      <c r="G59" s="253"/>
      <c r="H59" s="253"/>
      <c r="I59" s="253"/>
    </row>
    <row r="60" spans="2:9" ht="12.75">
      <c r="B60" s="253"/>
      <c r="C60" s="594"/>
      <c r="D60" s="253"/>
      <c r="E60" s="253"/>
      <c r="F60" s="253"/>
      <c r="G60" s="253"/>
      <c r="H60" s="253"/>
      <c r="I60" s="253"/>
    </row>
    <row r="61" spans="2:9" ht="12.75">
      <c r="B61" s="253"/>
      <c r="C61" s="594"/>
      <c r="D61" s="253"/>
      <c r="E61" s="253"/>
      <c r="F61" s="253"/>
      <c r="G61" s="253"/>
      <c r="H61" s="253"/>
      <c r="I61" s="253"/>
    </row>
    <row r="62" spans="2:9" ht="12.75">
      <c r="B62" s="253"/>
      <c r="C62" s="594"/>
      <c r="D62" s="253"/>
      <c r="E62" s="253"/>
      <c r="F62" s="253"/>
      <c r="G62" s="253"/>
      <c r="H62" s="253"/>
      <c r="I62" s="253"/>
    </row>
    <row r="63" spans="2:9" ht="12.75">
      <c r="B63" s="253"/>
      <c r="C63" s="594"/>
      <c r="D63" s="253"/>
      <c r="E63" s="253"/>
      <c r="F63" s="253"/>
      <c r="G63" s="253"/>
      <c r="H63" s="253"/>
      <c r="I63" s="253"/>
    </row>
    <row r="64" spans="2:9" ht="12.75">
      <c r="B64" s="253"/>
      <c r="C64" s="594"/>
      <c r="D64" s="253"/>
      <c r="E64" s="253"/>
      <c r="F64" s="253"/>
      <c r="G64" s="253"/>
      <c r="H64" s="253"/>
      <c r="I64" s="253"/>
    </row>
    <row r="65" spans="2:9" ht="12.75">
      <c r="B65" s="253"/>
      <c r="C65" s="594"/>
      <c r="D65" s="253"/>
      <c r="E65" s="253"/>
      <c r="F65" s="253"/>
      <c r="G65" s="253"/>
      <c r="H65" s="253"/>
      <c r="I65" s="253"/>
    </row>
    <row r="66" spans="2:9" ht="12.75">
      <c r="B66" s="253"/>
      <c r="C66" s="594"/>
      <c r="D66" s="253"/>
      <c r="E66" s="253"/>
      <c r="F66" s="253"/>
      <c r="G66" s="253"/>
      <c r="H66" s="253"/>
      <c r="I66" s="253"/>
    </row>
    <row r="67" spans="2:9" ht="12.75">
      <c r="B67" s="253"/>
      <c r="C67" s="594"/>
      <c r="D67" s="253"/>
      <c r="E67" s="253"/>
      <c r="F67" s="253"/>
      <c r="G67" s="253"/>
      <c r="H67" s="253"/>
      <c r="I67" s="253"/>
    </row>
    <row r="68" spans="2:9" ht="12.75">
      <c r="B68" s="253"/>
      <c r="C68" s="594"/>
      <c r="D68" s="253"/>
      <c r="E68" s="253"/>
      <c r="F68" s="253"/>
      <c r="G68" s="253"/>
      <c r="H68" s="253"/>
      <c r="I68" s="253"/>
    </row>
    <row r="69" spans="2:9" ht="12.75">
      <c r="B69" s="253"/>
      <c r="C69" s="594"/>
      <c r="D69" s="253"/>
      <c r="E69" s="253"/>
      <c r="F69" s="253"/>
      <c r="G69" s="253"/>
      <c r="H69" s="253"/>
      <c r="I69" s="253"/>
    </row>
    <row r="70" spans="2:9" ht="12.75">
      <c r="B70" s="253"/>
      <c r="C70" s="594"/>
      <c r="D70" s="253"/>
      <c r="E70" s="253"/>
      <c r="F70" s="253"/>
      <c r="G70" s="253"/>
      <c r="H70" s="253"/>
      <c r="I70" s="253"/>
    </row>
    <row r="71" spans="2:9" ht="12.75">
      <c r="B71" s="253"/>
      <c r="C71" s="594"/>
      <c r="D71" s="253"/>
      <c r="E71" s="253"/>
      <c r="F71" s="253"/>
      <c r="G71" s="253"/>
      <c r="H71" s="253"/>
      <c r="I71" s="253"/>
    </row>
    <row r="72" spans="2:9" ht="12.75">
      <c r="B72" s="253"/>
      <c r="C72" s="594"/>
      <c r="D72" s="253"/>
      <c r="E72" s="253"/>
      <c r="F72" s="253"/>
      <c r="G72" s="253"/>
      <c r="H72" s="253"/>
      <c r="I72" s="253"/>
    </row>
    <row r="73" spans="2:9" ht="12.75">
      <c r="B73" s="253"/>
      <c r="C73" s="594"/>
      <c r="D73" s="253"/>
      <c r="E73" s="253"/>
      <c r="F73" s="253"/>
      <c r="G73" s="253"/>
      <c r="H73" s="253"/>
      <c r="I73" s="253"/>
    </row>
    <row r="74" spans="2:9" ht="12.75">
      <c r="B74" s="253"/>
      <c r="C74" s="594"/>
      <c r="D74" s="253"/>
      <c r="E74" s="253"/>
      <c r="F74" s="253"/>
      <c r="G74" s="253"/>
      <c r="H74" s="253"/>
      <c r="I74" s="253"/>
    </row>
    <row r="75" spans="2:9" ht="12.75">
      <c r="B75" s="253"/>
      <c r="C75" s="594"/>
      <c r="D75" s="253"/>
      <c r="E75" s="253"/>
      <c r="F75" s="253"/>
      <c r="G75" s="253"/>
      <c r="H75" s="253"/>
      <c r="I75" s="253"/>
    </row>
    <row r="76" spans="2:9" ht="12.75">
      <c r="B76" s="253"/>
      <c r="C76" s="594"/>
      <c r="D76" s="253"/>
      <c r="E76" s="253"/>
      <c r="F76" s="253"/>
      <c r="G76" s="253"/>
      <c r="H76" s="253"/>
      <c r="I76" s="253"/>
    </row>
    <row r="77" spans="2:9" ht="12.75">
      <c r="B77" s="253"/>
      <c r="C77" s="594"/>
      <c r="D77" s="253"/>
      <c r="E77" s="253"/>
      <c r="F77" s="253"/>
      <c r="G77" s="253"/>
      <c r="H77" s="253"/>
      <c r="I77" s="253"/>
    </row>
    <row r="78" spans="2:9" ht="12.75">
      <c r="B78" s="253"/>
      <c r="C78" s="594"/>
      <c r="D78" s="253"/>
      <c r="E78" s="253"/>
      <c r="F78" s="253"/>
      <c r="G78" s="253"/>
      <c r="H78" s="253"/>
      <c r="I78" s="253"/>
    </row>
    <row r="79" spans="2:9" ht="12.75">
      <c r="B79" s="253"/>
      <c r="C79" s="594"/>
      <c r="D79" s="253"/>
      <c r="E79" s="253"/>
      <c r="F79" s="253"/>
      <c r="G79" s="253"/>
      <c r="H79" s="253"/>
      <c r="I79" s="253"/>
    </row>
    <row r="80" spans="2:9" ht="12.75">
      <c r="B80" s="253"/>
      <c r="C80" s="594"/>
      <c r="D80" s="253"/>
      <c r="E80" s="253"/>
      <c r="F80" s="253"/>
      <c r="G80" s="253"/>
      <c r="H80" s="253"/>
      <c r="I80" s="253"/>
    </row>
    <row r="81" spans="2:9" ht="12.75">
      <c r="B81" s="253"/>
      <c r="C81" s="594"/>
      <c r="D81" s="253"/>
      <c r="E81" s="253"/>
      <c r="F81" s="253"/>
      <c r="G81" s="253"/>
      <c r="H81" s="253"/>
      <c r="I81" s="253"/>
    </row>
    <row r="82" spans="2:9" ht="12.75">
      <c r="B82" s="253"/>
      <c r="C82" s="594"/>
      <c r="D82" s="253"/>
      <c r="E82" s="253"/>
      <c r="F82" s="253"/>
      <c r="G82" s="253"/>
      <c r="H82" s="253"/>
      <c r="I82" s="253"/>
    </row>
    <row r="83" spans="2:9" ht="12.75">
      <c r="B83" s="253"/>
      <c r="C83" s="594"/>
      <c r="D83" s="253"/>
      <c r="E83" s="253"/>
      <c r="F83" s="253"/>
      <c r="G83" s="253"/>
      <c r="H83" s="253"/>
      <c r="I83" s="253"/>
    </row>
    <row r="84" spans="2:9" ht="12.75">
      <c r="B84" s="253"/>
      <c r="C84" s="594"/>
      <c r="D84" s="253"/>
      <c r="E84" s="253"/>
      <c r="F84" s="253"/>
      <c r="G84" s="253"/>
      <c r="H84" s="253"/>
      <c r="I84" s="253"/>
    </row>
    <row r="85" spans="2:9" ht="12.75">
      <c r="B85" s="253"/>
      <c r="C85" s="594"/>
      <c r="D85" s="253"/>
      <c r="E85" s="253"/>
      <c r="F85" s="253"/>
      <c r="G85" s="253"/>
      <c r="H85" s="253"/>
      <c r="I85" s="253"/>
    </row>
    <row r="86" spans="2:9" ht="12.75">
      <c r="B86" s="253"/>
      <c r="C86" s="594"/>
      <c r="D86" s="253"/>
      <c r="E86" s="253"/>
      <c r="F86" s="253"/>
      <c r="G86" s="253"/>
      <c r="H86" s="253"/>
      <c r="I86" s="253"/>
    </row>
    <row r="87" spans="1:22" ht="35.25">
      <c r="A87" s="717" t="s">
        <v>157</v>
      </c>
      <c r="B87" s="717"/>
      <c r="C87" s="717"/>
      <c r="D87" s="717"/>
      <c r="E87" s="717"/>
      <c r="F87" s="717"/>
      <c r="G87" s="717"/>
      <c r="H87" s="717"/>
      <c r="I87" s="717"/>
      <c r="J87" s="717"/>
      <c r="K87" s="717"/>
      <c r="L87" s="717"/>
      <c r="M87" s="717"/>
      <c r="N87" s="717"/>
      <c r="O87" s="717"/>
      <c r="P87" s="717"/>
      <c r="Q87" s="717"/>
      <c r="R87" s="717"/>
      <c r="S87" s="717"/>
      <c r="T87" s="717"/>
      <c r="U87" s="717"/>
      <c r="V87" s="261"/>
    </row>
    <row r="88" spans="2:9" ht="12.75">
      <c r="B88" s="253"/>
      <c r="C88" s="594"/>
      <c r="D88" s="253"/>
      <c r="E88" s="253"/>
      <c r="F88" s="253"/>
      <c r="G88" s="253"/>
      <c r="H88" s="253"/>
      <c r="I88" s="253"/>
    </row>
    <row r="89" spans="2:9" ht="12.75">
      <c r="B89" s="253"/>
      <c r="C89" s="594"/>
      <c r="D89" s="253"/>
      <c r="E89" s="253"/>
      <c r="F89" s="253"/>
      <c r="G89" s="253"/>
      <c r="H89" s="253"/>
      <c r="I89" s="253"/>
    </row>
    <row r="90" spans="2:9" ht="12.75">
      <c r="B90" s="253"/>
      <c r="C90" s="594"/>
      <c r="D90" s="253"/>
      <c r="E90" s="253"/>
      <c r="F90" s="253"/>
      <c r="G90" s="253"/>
      <c r="H90" s="253"/>
      <c r="I90" s="253"/>
    </row>
    <row r="91" spans="2:9" ht="12.75">
      <c r="B91" s="253"/>
      <c r="C91" s="594"/>
      <c r="D91" s="253"/>
      <c r="E91" s="253"/>
      <c r="F91" s="253"/>
      <c r="G91" s="253"/>
      <c r="H91" s="253"/>
      <c r="I91" s="253"/>
    </row>
    <row r="92" spans="2:9" ht="12.75">
      <c r="B92" s="253"/>
      <c r="C92" s="594"/>
      <c r="D92" s="253"/>
      <c r="E92" s="253"/>
      <c r="F92" s="253"/>
      <c r="G92" s="253"/>
      <c r="H92" s="253"/>
      <c r="I92" s="253"/>
    </row>
    <row r="93" spans="1:22" ht="33">
      <c r="A93" s="718" t="s">
        <v>304</v>
      </c>
      <c r="B93" s="718"/>
      <c r="C93" s="718"/>
      <c r="D93" s="718"/>
      <c r="E93" s="718"/>
      <c r="F93" s="718"/>
      <c r="G93" s="718"/>
      <c r="H93" s="718"/>
      <c r="I93" s="718"/>
      <c r="J93" s="718"/>
      <c r="K93" s="718"/>
      <c r="L93" s="718"/>
      <c r="M93" s="718"/>
      <c r="N93" s="718"/>
      <c r="O93" s="718"/>
      <c r="P93" s="718"/>
      <c r="Q93" s="718"/>
      <c r="R93" s="718"/>
      <c r="S93" s="718"/>
      <c r="T93" s="718"/>
      <c r="U93" s="718"/>
      <c r="V93" s="262"/>
    </row>
    <row r="94" spans="2:9" ht="12.75">
      <c r="B94" s="253"/>
      <c r="C94" s="594"/>
      <c r="D94" s="253"/>
      <c r="E94" s="253"/>
      <c r="F94" s="253"/>
      <c r="G94" s="253"/>
      <c r="H94" s="253"/>
      <c r="I94" s="253"/>
    </row>
    <row r="95" spans="2:9" ht="12.75">
      <c r="B95" s="253"/>
      <c r="C95" s="594"/>
      <c r="D95" s="253"/>
      <c r="E95" s="253"/>
      <c r="F95" s="253"/>
      <c r="G95" s="253"/>
      <c r="H95" s="253"/>
      <c r="I95" s="253"/>
    </row>
    <row r="96" spans="2:9" ht="12.75">
      <c r="B96" s="253"/>
      <c r="C96" s="594"/>
      <c r="D96" s="253"/>
      <c r="E96" s="253"/>
      <c r="F96" s="253"/>
      <c r="G96" s="253"/>
      <c r="H96" s="253"/>
      <c r="I96" s="253"/>
    </row>
    <row r="97" spans="2:9" ht="12.75">
      <c r="B97" s="253"/>
      <c r="C97" s="594"/>
      <c r="D97" s="253"/>
      <c r="E97" s="253"/>
      <c r="F97" s="253"/>
      <c r="G97" s="253"/>
      <c r="H97" s="253"/>
      <c r="I97" s="253"/>
    </row>
    <row r="98" spans="1:22" ht="15">
      <c r="A98" s="719" t="s">
        <v>158</v>
      </c>
      <c r="B98" s="719"/>
      <c r="C98" s="719"/>
      <c r="D98" s="719"/>
      <c r="E98" s="719"/>
      <c r="F98" s="719"/>
      <c r="G98" s="719"/>
      <c r="H98" s="719"/>
      <c r="I98" s="719"/>
      <c r="J98" s="719"/>
      <c r="K98" s="719"/>
      <c r="L98" s="719"/>
      <c r="M98" s="719"/>
      <c r="N98" s="719"/>
      <c r="O98" s="719"/>
      <c r="P98" s="719"/>
      <c r="Q98" s="719"/>
      <c r="R98" s="719"/>
      <c r="S98" s="719"/>
      <c r="T98" s="719"/>
      <c r="U98" s="719"/>
      <c r="V98" s="263"/>
    </row>
    <row r="99" spans="2:9" ht="12.75">
      <c r="B99" s="253"/>
      <c r="C99" s="594"/>
      <c r="D99" s="253"/>
      <c r="E99" s="253"/>
      <c r="F99" s="253"/>
      <c r="G99" s="253"/>
      <c r="H99" s="253"/>
      <c r="I99" s="253"/>
    </row>
    <row r="100" spans="2:9" ht="12.75">
      <c r="B100" s="253"/>
      <c r="C100" s="594"/>
      <c r="D100" s="253"/>
      <c r="E100" s="253"/>
      <c r="F100" s="253"/>
      <c r="G100" s="253"/>
      <c r="H100" s="253"/>
      <c r="I100" s="253"/>
    </row>
    <row r="101" spans="2:9" ht="12.75">
      <c r="B101" s="253"/>
      <c r="C101" s="594"/>
      <c r="D101" s="253"/>
      <c r="E101" s="253"/>
      <c r="F101" s="253"/>
      <c r="G101" s="253"/>
      <c r="H101" s="253"/>
      <c r="I101" s="253"/>
    </row>
    <row r="102" spans="2:9" ht="12.75">
      <c r="B102" s="253"/>
      <c r="C102" s="594"/>
      <c r="D102" s="253"/>
      <c r="E102" s="253"/>
      <c r="F102" s="253"/>
      <c r="G102" s="253"/>
      <c r="H102" s="253"/>
      <c r="I102" s="253"/>
    </row>
    <row r="103" spans="2:9" ht="12.75">
      <c r="B103" s="253"/>
      <c r="C103" s="594"/>
      <c r="D103" s="253"/>
      <c r="E103" s="253"/>
      <c r="F103" s="253"/>
      <c r="G103" s="253"/>
      <c r="H103" s="253"/>
      <c r="I103" s="253"/>
    </row>
    <row r="104" spans="1:21" s="254" customFormat="1" ht="21.75" customHeight="1">
      <c r="A104" s="684" t="s">
        <v>152</v>
      </c>
      <c r="B104" s="685"/>
      <c r="C104" s="685"/>
      <c r="D104" s="685"/>
      <c r="E104" s="685"/>
      <c r="F104" s="685"/>
      <c r="G104" s="685"/>
      <c r="H104" s="685"/>
      <c r="I104" s="685"/>
      <c r="J104" s="685"/>
      <c r="K104" s="685"/>
      <c r="L104" s="685"/>
      <c r="M104" s="685"/>
      <c r="N104" s="685"/>
      <c r="O104" s="685"/>
      <c r="P104" s="685"/>
      <c r="Q104" s="685"/>
      <c r="R104" s="685"/>
      <c r="S104" s="685"/>
      <c r="T104" s="685"/>
      <c r="U104" s="686"/>
    </row>
    <row r="105" spans="1:21" s="254" customFormat="1" ht="24" customHeight="1">
      <c r="A105" s="711" t="s">
        <v>151</v>
      </c>
      <c r="B105" s="712"/>
      <c r="C105" s="712"/>
      <c r="D105" s="712"/>
      <c r="E105" s="712"/>
      <c r="F105" s="712"/>
      <c r="G105" s="712"/>
      <c r="H105" s="712"/>
      <c r="I105" s="712"/>
      <c r="J105" s="712"/>
      <c r="K105" s="712"/>
      <c r="L105" s="712"/>
      <c r="M105" s="712"/>
      <c r="N105" s="712"/>
      <c r="O105" s="712"/>
      <c r="P105" s="712"/>
      <c r="Q105" s="712"/>
      <c r="R105" s="712"/>
      <c r="S105" s="712"/>
      <c r="T105" s="712"/>
      <c r="U105" s="713"/>
    </row>
    <row r="106" spans="1:18" s="254" customFormat="1" ht="5.25" customHeight="1">
      <c r="A106" s="256"/>
      <c r="B106" s="256"/>
      <c r="C106" s="595"/>
      <c r="D106" s="256"/>
      <c r="E106" s="256"/>
      <c r="F106" s="256"/>
      <c r="G106" s="256"/>
      <c r="H106" s="256"/>
      <c r="I106" s="256"/>
      <c r="J106" s="256"/>
      <c r="K106" s="256"/>
      <c r="L106" s="256"/>
      <c r="M106" s="256"/>
      <c r="N106" s="256"/>
      <c r="O106" s="256"/>
      <c r="P106" s="256"/>
      <c r="Q106" s="256"/>
      <c r="R106" s="256"/>
    </row>
    <row r="107" spans="1:21" s="255" customFormat="1" ht="23.25" customHeight="1">
      <c r="A107" s="672" t="s">
        <v>314</v>
      </c>
      <c r="B107" s="673"/>
      <c r="C107" s="673"/>
      <c r="D107" s="673"/>
      <c r="E107" s="673"/>
      <c r="F107" s="673"/>
      <c r="G107" s="673"/>
      <c r="H107" s="673"/>
      <c r="I107" s="673"/>
      <c r="J107" s="673"/>
      <c r="K107" s="673"/>
      <c r="L107" s="673"/>
      <c r="M107" s="673"/>
      <c r="N107" s="673"/>
      <c r="O107" s="673"/>
      <c r="P107" s="673"/>
      <c r="Q107" s="673"/>
      <c r="R107" s="673"/>
      <c r="S107" s="673"/>
      <c r="T107" s="673"/>
      <c r="U107" s="674"/>
    </row>
    <row r="108" spans="1:19" ht="4.5" customHeight="1" thickBot="1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43"/>
    </row>
    <row r="109" spans="1:21" ht="33.75" customHeight="1">
      <c r="A109" s="669" t="s">
        <v>163</v>
      </c>
      <c r="B109" s="698" t="s">
        <v>49</v>
      </c>
      <c r="C109" s="699"/>
      <c r="D109" s="687" t="s">
        <v>174</v>
      </c>
      <c r="E109" s="664" t="s">
        <v>184</v>
      </c>
      <c r="F109" s="689" t="s">
        <v>176</v>
      </c>
      <c r="G109" s="689" t="s">
        <v>177</v>
      </c>
      <c r="H109" s="689" t="s">
        <v>178</v>
      </c>
      <c r="I109" s="689" t="s">
        <v>185</v>
      </c>
      <c r="J109" s="689" t="s">
        <v>161</v>
      </c>
      <c r="K109" s="689"/>
      <c r="L109" s="689"/>
      <c r="M109" s="689" t="s">
        <v>183</v>
      </c>
      <c r="N109" s="689"/>
      <c r="O109" s="710" t="s">
        <v>155</v>
      </c>
      <c r="P109" s="675" t="s">
        <v>175</v>
      </c>
      <c r="Q109" s="676"/>
      <c r="R109" s="677" t="s">
        <v>182</v>
      </c>
      <c r="S109" s="708" t="s">
        <v>164</v>
      </c>
      <c r="T109" s="709"/>
      <c r="U109" s="679" t="s">
        <v>307</v>
      </c>
    </row>
    <row r="110" spans="1:21" ht="19.5" customHeight="1">
      <c r="A110" s="670"/>
      <c r="B110" s="300" t="s">
        <v>172</v>
      </c>
      <c r="C110" s="406" t="s">
        <v>154</v>
      </c>
      <c r="D110" s="688"/>
      <c r="E110" s="665"/>
      <c r="F110" s="690"/>
      <c r="G110" s="690"/>
      <c r="H110" s="690"/>
      <c r="I110" s="690"/>
      <c r="J110" s="356" t="s">
        <v>179</v>
      </c>
      <c r="K110" s="356" t="s">
        <v>180</v>
      </c>
      <c r="L110" s="356" t="s">
        <v>181</v>
      </c>
      <c r="M110" s="356" t="s">
        <v>172</v>
      </c>
      <c r="N110" s="356" t="s">
        <v>154</v>
      </c>
      <c r="O110" s="720"/>
      <c r="P110" s="358" t="s">
        <v>172</v>
      </c>
      <c r="Q110" s="299" t="s">
        <v>154</v>
      </c>
      <c r="R110" s="678"/>
      <c r="S110" s="296" t="s">
        <v>173</v>
      </c>
      <c r="T110" s="297" t="s">
        <v>154</v>
      </c>
      <c r="U110" s="680"/>
    </row>
    <row r="111" spans="1:21" ht="18.75" customHeight="1">
      <c r="A111" s="671"/>
      <c r="B111" s="333" t="s">
        <v>82</v>
      </c>
      <c r="C111" s="331" t="s">
        <v>165</v>
      </c>
      <c r="D111" s="338" t="s">
        <v>166</v>
      </c>
      <c r="E111" s="333" t="s">
        <v>87</v>
      </c>
      <c r="F111" s="331" t="s">
        <v>79</v>
      </c>
      <c r="G111" s="331" t="s">
        <v>80</v>
      </c>
      <c r="H111" s="331" t="s">
        <v>153</v>
      </c>
      <c r="I111" s="331" t="s">
        <v>160</v>
      </c>
      <c r="J111" s="331" t="s">
        <v>162</v>
      </c>
      <c r="K111" s="331" t="s">
        <v>83</v>
      </c>
      <c r="L111" s="331" t="s">
        <v>186</v>
      </c>
      <c r="M111" s="331" t="s">
        <v>187</v>
      </c>
      <c r="N111" s="331" t="s">
        <v>81</v>
      </c>
      <c r="O111" s="359" t="s">
        <v>188</v>
      </c>
      <c r="P111" s="364" t="s">
        <v>85</v>
      </c>
      <c r="Q111" s="331" t="s">
        <v>189</v>
      </c>
      <c r="R111" s="338" t="s">
        <v>190</v>
      </c>
      <c r="S111" s="333" t="s">
        <v>191</v>
      </c>
      <c r="T111" s="331" t="s">
        <v>192</v>
      </c>
      <c r="U111" s="334" t="s">
        <v>194</v>
      </c>
    </row>
    <row r="112" spans="1:21" ht="24" customHeight="1" thickBot="1">
      <c r="A112" s="330" t="s">
        <v>244</v>
      </c>
      <c r="B112" s="435">
        <f>SUM(B113:B115)</f>
        <v>2119</v>
      </c>
      <c r="C112" s="436">
        <f>SUM(C113:C115)</f>
        <v>11</v>
      </c>
      <c r="D112" s="437">
        <f>SUM(D113:D115)</f>
        <v>2130</v>
      </c>
      <c r="E112" s="438">
        <f>SUM(E113:E115)</f>
        <v>1</v>
      </c>
      <c r="F112" s="439">
        <f aca="true" t="shared" si="0" ref="F112:L112">SUM(F113:F115)</f>
        <v>0</v>
      </c>
      <c r="G112" s="439">
        <f t="shared" si="0"/>
        <v>0</v>
      </c>
      <c r="H112" s="439">
        <f t="shared" si="0"/>
        <v>0</v>
      </c>
      <c r="I112" s="439">
        <f t="shared" si="0"/>
        <v>27</v>
      </c>
      <c r="J112" s="439">
        <f t="shared" si="0"/>
        <v>286</v>
      </c>
      <c r="K112" s="439">
        <f t="shared" si="0"/>
        <v>73</v>
      </c>
      <c r="L112" s="439">
        <f t="shared" si="0"/>
        <v>17</v>
      </c>
      <c r="M112" s="439">
        <f>SUM(M113:M115)</f>
        <v>404</v>
      </c>
      <c r="N112" s="439">
        <f>SUM(N113:N115)</f>
        <v>0</v>
      </c>
      <c r="O112" s="473">
        <f aca="true" t="shared" si="1" ref="O112:T112">SUM(O113:O115)</f>
        <v>404</v>
      </c>
      <c r="P112" s="474">
        <f>SUM(P113:P115)</f>
        <v>0</v>
      </c>
      <c r="Q112" s="442">
        <f>SUM(Q113:Q115)</f>
        <v>4</v>
      </c>
      <c r="R112" s="475">
        <f t="shared" si="1"/>
        <v>4</v>
      </c>
      <c r="S112" s="476">
        <f t="shared" si="1"/>
        <v>1715</v>
      </c>
      <c r="T112" s="445">
        <f t="shared" si="1"/>
        <v>7</v>
      </c>
      <c r="U112" s="446">
        <f>SUM(U113:U115)</f>
        <v>1722</v>
      </c>
    </row>
    <row r="113" spans="1:33" s="251" customFormat="1" ht="21" customHeight="1" thickBot="1">
      <c r="A113" s="357" t="s">
        <v>302</v>
      </c>
      <c r="B113" s="510">
        <v>179</v>
      </c>
      <c r="C113" s="448">
        <v>1</v>
      </c>
      <c r="D113" s="449">
        <f>SUM(B113:C113)</f>
        <v>180</v>
      </c>
      <c r="E113" s="511">
        <v>0</v>
      </c>
      <c r="F113" s="502">
        <v>0</v>
      </c>
      <c r="G113" s="502">
        <v>0</v>
      </c>
      <c r="H113" s="502">
        <v>0</v>
      </c>
      <c r="I113" s="502">
        <v>9</v>
      </c>
      <c r="J113" s="502">
        <v>62</v>
      </c>
      <c r="K113" s="502">
        <v>32</v>
      </c>
      <c r="L113" s="502">
        <v>1</v>
      </c>
      <c r="M113" s="451">
        <f>SUM(E113:L113)</f>
        <v>104</v>
      </c>
      <c r="N113" s="451">
        <v>0</v>
      </c>
      <c r="O113" s="452">
        <f>SUM(M113:N113)</f>
        <v>104</v>
      </c>
      <c r="P113" s="453">
        <v>0</v>
      </c>
      <c r="Q113" s="454">
        <v>4</v>
      </c>
      <c r="R113" s="480">
        <f>SUM(P113:Q113)</f>
        <v>4</v>
      </c>
      <c r="S113" s="481">
        <f aca="true" t="shared" si="2" ref="S113:T115">+B113-M113-P113</f>
        <v>75</v>
      </c>
      <c r="T113" s="457">
        <f t="shared" si="2"/>
        <v>-3</v>
      </c>
      <c r="U113" s="458">
        <f>+S113+T113</f>
        <v>72</v>
      </c>
      <c r="V113" s="252"/>
      <c r="W113" s="252"/>
      <c r="X113" s="252"/>
      <c r="Y113" s="252"/>
      <c r="Z113" s="252"/>
      <c r="AA113" s="252"/>
      <c r="AB113" s="252"/>
      <c r="AC113" s="252"/>
      <c r="AD113" s="252"/>
      <c r="AE113" s="252"/>
      <c r="AF113" s="252"/>
      <c r="AG113" s="252"/>
    </row>
    <row r="114" spans="1:33" s="251" customFormat="1" ht="21" customHeight="1" thickBot="1">
      <c r="A114" s="357" t="s">
        <v>297</v>
      </c>
      <c r="B114" s="579">
        <v>1384</v>
      </c>
      <c r="C114" s="485">
        <v>5</v>
      </c>
      <c r="D114" s="449">
        <f>SUM(B114:C114)</f>
        <v>1389</v>
      </c>
      <c r="E114" s="572">
        <v>0</v>
      </c>
      <c r="F114" s="573">
        <v>0</v>
      </c>
      <c r="G114" s="573">
        <v>0</v>
      </c>
      <c r="H114" s="573">
        <v>0</v>
      </c>
      <c r="I114" s="573">
        <v>1</v>
      </c>
      <c r="J114" s="573">
        <v>134</v>
      </c>
      <c r="K114" s="573">
        <v>28</v>
      </c>
      <c r="L114" s="573">
        <v>8</v>
      </c>
      <c r="M114" s="451">
        <f>SUM(E114:L114)</f>
        <v>171</v>
      </c>
      <c r="N114" s="574">
        <v>0</v>
      </c>
      <c r="O114" s="452">
        <f>SUM(M114:N114)</f>
        <v>171</v>
      </c>
      <c r="P114" s="580">
        <v>0</v>
      </c>
      <c r="Q114" s="576">
        <v>0</v>
      </c>
      <c r="R114" s="480">
        <f>SUM(P114:Q114)</f>
        <v>0</v>
      </c>
      <c r="S114" s="481">
        <f t="shared" si="2"/>
        <v>1213</v>
      </c>
      <c r="T114" s="457">
        <f t="shared" si="2"/>
        <v>5</v>
      </c>
      <c r="U114" s="458">
        <f>+S114+T114</f>
        <v>1218</v>
      </c>
      <c r="V114" s="252"/>
      <c r="W114" s="252"/>
      <c r="X114" s="252"/>
      <c r="Y114" s="252"/>
      <c r="Z114" s="252"/>
      <c r="AA114" s="252"/>
      <c r="AB114" s="252"/>
      <c r="AC114" s="252"/>
      <c r="AD114" s="252"/>
      <c r="AE114" s="252"/>
      <c r="AF114" s="252"/>
      <c r="AG114" s="252"/>
    </row>
    <row r="115" spans="1:33" s="251" customFormat="1" ht="21" customHeight="1" thickBot="1">
      <c r="A115" s="608" t="s">
        <v>250</v>
      </c>
      <c r="B115" s="579">
        <v>556</v>
      </c>
      <c r="C115" s="485">
        <v>5</v>
      </c>
      <c r="D115" s="609">
        <f>SUM(B115:C115)</f>
        <v>561</v>
      </c>
      <c r="E115" s="572">
        <v>1</v>
      </c>
      <c r="F115" s="573">
        <v>0</v>
      </c>
      <c r="G115" s="573">
        <v>0</v>
      </c>
      <c r="H115" s="573">
        <v>0</v>
      </c>
      <c r="I115" s="573">
        <v>17</v>
      </c>
      <c r="J115" s="573">
        <v>90</v>
      </c>
      <c r="K115" s="573">
        <v>13</v>
      </c>
      <c r="L115" s="573">
        <v>8</v>
      </c>
      <c r="M115" s="574">
        <f>SUM(E115:L115)</f>
        <v>129</v>
      </c>
      <c r="N115" s="574">
        <v>0</v>
      </c>
      <c r="O115" s="610">
        <f>SUM(M115:N115)</f>
        <v>129</v>
      </c>
      <c r="P115" s="580">
        <v>0</v>
      </c>
      <c r="Q115" s="576">
        <v>0</v>
      </c>
      <c r="R115" s="577">
        <f>SUM(P115:Q115)</f>
        <v>0</v>
      </c>
      <c r="S115" s="611">
        <f t="shared" si="2"/>
        <v>427</v>
      </c>
      <c r="T115" s="612">
        <f t="shared" si="2"/>
        <v>5</v>
      </c>
      <c r="U115" s="578">
        <f>+S115+T115</f>
        <v>432</v>
      </c>
      <c r="V115" s="252"/>
      <c r="W115" s="252"/>
      <c r="X115" s="252"/>
      <c r="Y115" s="252"/>
      <c r="Z115" s="252"/>
      <c r="AA115" s="252"/>
      <c r="AB115" s="252"/>
      <c r="AC115" s="252"/>
      <c r="AD115" s="252"/>
      <c r="AE115" s="252"/>
      <c r="AF115" s="252"/>
      <c r="AG115" s="252"/>
    </row>
    <row r="116" spans="1:33" s="43" customFormat="1" ht="12.75" customHeight="1">
      <c r="A116" s="714" t="s">
        <v>308</v>
      </c>
      <c r="B116" s="714"/>
      <c r="C116" s="714"/>
      <c r="D116" s="714"/>
      <c r="E116" s="714"/>
      <c r="F116" s="714"/>
      <c r="G116" s="714"/>
      <c r="H116" s="714"/>
      <c r="I116" s="714"/>
      <c r="J116" s="714"/>
      <c r="K116" s="714"/>
      <c r="L116" s="714"/>
      <c r="M116" s="714"/>
      <c r="N116" s="714"/>
      <c r="O116" s="714"/>
      <c r="P116" s="714"/>
      <c r="Q116" s="714"/>
      <c r="R116" s="714"/>
      <c r="S116" s="714"/>
      <c r="T116" s="714"/>
      <c r="U116" s="71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</row>
    <row r="117" spans="1:33" s="43" customFormat="1" ht="10.5" customHeight="1">
      <c r="A117" s="692"/>
      <c r="B117" s="692"/>
      <c r="C117" s="692"/>
      <c r="D117" s="692"/>
      <c r="E117" s="692"/>
      <c r="F117" s="692"/>
      <c r="G117" s="692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  <c r="R117" s="250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</row>
    <row r="118" spans="1:33" s="43" customFormat="1" ht="10.5" customHeight="1">
      <c r="A118" s="249"/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</row>
    <row r="119" spans="1:33" s="43" customFormat="1" ht="10.5" customHeight="1">
      <c r="A119" s="249"/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  <c r="R119" s="250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</row>
    <row r="120" spans="1:33" s="43" customFormat="1" ht="10.5" customHeight="1">
      <c r="A120" s="249"/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  <c r="R120" s="250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</row>
    <row r="121" spans="1:33" s="43" customFormat="1" ht="10.5" customHeight="1">
      <c r="A121" s="249"/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  <c r="R121" s="250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</row>
    <row r="122" spans="1:33" s="43" customFormat="1" ht="10.5" customHeight="1">
      <c r="A122" s="249"/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  <c r="R122" s="250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</row>
    <row r="123" spans="1:33" s="43" customFormat="1" ht="10.5" customHeight="1">
      <c r="A123" s="249"/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  <c r="R123" s="250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</row>
    <row r="124" spans="1:33" s="43" customFormat="1" ht="10.5" customHeight="1">
      <c r="A124" s="249"/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  <c r="R124" s="250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</row>
    <row r="125" spans="1:33" s="43" customFormat="1" ht="10.5" customHeight="1">
      <c r="A125" s="249"/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  <c r="R125" s="250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</row>
    <row r="126" spans="1:33" s="43" customFormat="1" ht="10.5" customHeight="1">
      <c r="A126" s="249"/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  <c r="R126" s="250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</row>
    <row r="127" spans="1:33" s="43" customFormat="1" ht="10.5" customHeight="1">
      <c r="A127" s="249"/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  <c r="R127" s="250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</row>
    <row r="128" spans="1:33" s="43" customFormat="1" ht="10.5" customHeight="1">
      <c r="A128" s="249"/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  <c r="R128" s="250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</row>
    <row r="129" spans="1:33" s="43" customFormat="1" ht="10.5" customHeight="1">
      <c r="A129" s="249"/>
      <c r="B129" s="250"/>
      <c r="C129" s="250"/>
      <c r="D129" s="25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  <c r="R129" s="250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</row>
    <row r="130" spans="1:33" s="43" customFormat="1" ht="10.5" customHeight="1">
      <c r="A130" s="249"/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  <c r="R130" s="250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</row>
    <row r="131" spans="1:33" s="43" customFormat="1" ht="10.5" customHeight="1">
      <c r="A131" s="249"/>
      <c r="B131" s="250"/>
      <c r="C131" s="250"/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  <c r="R131" s="250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</row>
    <row r="132" spans="1:33" s="43" customFormat="1" ht="10.5" customHeight="1">
      <c r="A132" s="249"/>
      <c r="B132" s="250"/>
      <c r="C132" s="250"/>
      <c r="D132" s="25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  <c r="R132" s="250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</row>
    <row r="133" spans="1:33" s="43" customFormat="1" ht="10.5" customHeight="1">
      <c r="A133" s="249"/>
      <c r="B133" s="250"/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  <c r="R133" s="250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</row>
    <row r="134" spans="1:33" s="43" customFormat="1" ht="10.5" customHeight="1">
      <c r="A134" s="249"/>
      <c r="B134" s="250"/>
      <c r="C134" s="250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  <c r="R134" s="250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</row>
    <row r="135" spans="1:33" s="43" customFormat="1" ht="10.5" customHeight="1">
      <c r="A135" s="249"/>
      <c r="B135" s="250"/>
      <c r="C135" s="250"/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  <c r="R135" s="250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</row>
    <row r="136" spans="1:33" s="43" customFormat="1" ht="10.5" customHeight="1">
      <c r="A136" s="249"/>
      <c r="B136" s="250"/>
      <c r="C136" s="250"/>
      <c r="D136" s="25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  <c r="R136" s="250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</row>
    <row r="137" spans="1:33" s="43" customFormat="1" ht="10.5" customHeight="1">
      <c r="A137" s="249"/>
      <c r="B137" s="250"/>
      <c r="C137" s="250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  <c r="R137" s="250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</row>
    <row r="138" spans="1:33" s="43" customFormat="1" ht="10.5" customHeight="1">
      <c r="A138" s="249"/>
      <c r="B138" s="250"/>
      <c r="C138" s="250"/>
      <c r="D138" s="25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  <c r="R138" s="250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</row>
    <row r="139" spans="1:33" s="43" customFormat="1" ht="10.5" customHeight="1">
      <c r="A139" s="249"/>
      <c r="B139" s="250"/>
      <c r="C139" s="250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  <c r="R139" s="250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</row>
    <row r="140" spans="1:33" s="43" customFormat="1" ht="10.5" customHeight="1">
      <c r="A140" s="249"/>
      <c r="B140" s="250"/>
      <c r="C140" s="250"/>
      <c r="D140" s="25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  <c r="R140" s="250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</row>
    <row r="141" spans="1:33" s="43" customFormat="1" ht="10.5" customHeight="1">
      <c r="A141" s="249"/>
      <c r="B141" s="250"/>
      <c r="C141" s="250"/>
      <c r="D141" s="25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  <c r="R141" s="250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</row>
    <row r="142" spans="1:21" s="255" customFormat="1" ht="23.25" customHeight="1">
      <c r="A142" s="672" t="s">
        <v>312</v>
      </c>
      <c r="B142" s="673"/>
      <c r="C142" s="673"/>
      <c r="D142" s="673"/>
      <c r="E142" s="673"/>
      <c r="F142" s="673"/>
      <c r="G142" s="673"/>
      <c r="H142" s="673"/>
      <c r="I142" s="673"/>
      <c r="J142" s="673"/>
      <c r="K142" s="673"/>
      <c r="L142" s="673"/>
      <c r="M142" s="673"/>
      <c r="N142" s="673"/>
      <c r="O142" s="673"/>
      <c r="P142" s="673"/>
      <c r="Q142" s="673"/>
      <c r="R142" s="673"/>
      <c r="S142" s="673"/>
      <c r="T142" s="673"/>
      <c r="U142" s="674"/>
    </row>
    <row r="143" spans="1:19" ht="4.5" customHeight="1" thickBot="1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43"/>
    </row>
    <row r="144" spans="1:21" ht="33.75" customHeight="1">
      <c r="A144" s="705" t="s">
        <v>163</v>
      </c>
      <c r="B144" s="698" t="s">
        <v>49</v>
      </c>
      <c r="C144" s="699"/>
      <c r="D144" s="687" t="s">
        <v>174</v>
      </c>
      <c r="E144" s="664" t="s">
        <v>184</v>
      </c>
      <c r="F144" s="689" t="s">
        <v>176</v>
      </c>
      <c r="G144" s="689" t="s">
        <v>177</v>
      </c>
      <c r="H144" s="689" t="s">
        <v>178</v>
      </c>
      <c r="I144" s="689" t="s">
        <v>185</v>
      </c>
      <c r="J144" s="689" t="s">
        <v>161</v>
      </c>
      <c r="K144" s="689"/>
      <c r="L144" s="689"/>
      <c r="M144" s="689" t="s">
        <v>183</v>
      </c>
      <c r="N144" s="689"/>
      <c r="O144" s="693" t="s">
        <v>155</v>
      </c>
      <c r="P144" s="691" t="s">
        <v>175</v>
      </c>
      <c r="Q144" s="676"/>
      <c r="R144" s="677" t="s">
        <v>182</v>
      </c>
      <c r="S144" s="708" t="s">
        <v>164</v>
      </c>
      <c r="T144" s="709"/>
      <c r="U144" s="679" t="s">
        <v>307</v>
      </c>
    </row>
    <row r="145" spans="1:21" ht="24" customHeight="1">
      <c r="A145" s="706"/>
      <c r="B145" s="300" t="s">
        <v>172</v>
      </c>
      <c r="C145" s="406" t="s">
        <v>154</v>
      </c>
      <c r="D145" s="688"/>
      <c r="E145" s="665"/>
      <c r="F145" s="690"/>
      <c r="G145" s="690"/>
      <c r="H145" s="690"/>
      <c r="I145" s="690"/>
      <c r="J145" s="424" t="s">
        <v>179</v>
      </c>
      <c r="K145" s="424" t="s">
        <v>180</v>
      </c>
      <c r="L145" s="424" t="s">
        <v>181</v>
      </c>
      <c r="M145" s="424" t="s">
        <v>172</v>
      </c>
      <c r="N145" s="424" t="s">
        <v>154</v>
      </c>
      <c r="O145" s="694"/>
      <c r="P145" s="409" t="s">
        <v>172</v>
      </c>
      <c r="Q145" s="407" t="s">
        <v>154</v>
      </c>
      <c r="R145" s="678"/>
      <c r="S145" s="410" t="s">
        <v>173</v>
      </c>
      <c r="T145" s="408" t="s">
        <v>154</v>
      </c>
      <c r="U145" s="680"/>
    </row>
    <row r="146" spans="1:21" ht="12.75" customHeight="1" thickBot="1">
      <c r="A146" s="706"/>
      <c r="B146" s="418" t="s">
        <v>82</v>
      </c>
      <c r="C146" s="419" t="s">
        <v>165</v>
      </c>
      <c r="D146" s="420" t="s">
        <v>166</v>
      </c>
      <c r="E146" s="418" t="s">
        <v>87</v>
      </c>
      <c r="F146" s="419" t="s">
        <v>79</v>
      </c>
      <c r="G146" s="419" t="s">
        <v>80</v>
      </c>
      <c r="H146" s="419" t="s">
        <v>153</v>
      </c>
      <c r="I146" s="419" t="s">
        <v>160</v>
      </c>
      <c r="J146" s="419" t="s">
        <v>162</v>
      </c>
      <c r="K146" s="419" t="s">
        <v>83</v>
      </c>
      <c r="L146" s="419" t="s">
        <v>186</v>
      </c>
      <c r="M146" s="419" t="s">
        <v>187</v>
      </c>
      <c r="N146" s="419" t="s">
        <v>81</v>
      </c>
      <c r="O146" s="421" t="s">
        <v>188</v>
      </c>
      <c r="P146" s="418" t="s">
        <v>85</v>
      </c>
      <c r="Q146" s="419" t="s">
        <v>189</v>
      </c>
      <c r="R146" s="420" t="s">
        <v>190</v>
      </c>
      <c r="S146" s="418" t="s">
        <v>191</v>
      </c>
      <c r="T146" s="419" t="s">
        <v>192</v>
      </c>
      <c r="U146" s="422" t="s">
        <v>194</v>
      </c>
    </row>
    <row r="147" spans="1:21" ht="24" customHeight="1">
      <c r="A147" s="363" t="s">
        <v>159</v>
      </c>
      <c r="B147" s="506">
        <f aca="true" t="shared" si="3" ref="B147:U147">SUM(B148:B148)</f>
        <v>122</v>
      </c>
      <c r="C147" s="488">
        <f t="shared" si="3"/>
        <v>10</v>
      </c>
      <c r="D147" s="489">
        <f t="shared" si="3"/>
        <v>132</v>
      </c>
      <c r="E147" s="507">
        <f t="shared" si="3"/>
        <v>1</v>
      </c>
      <c r="F147" s="494">
        <f t="shared" si="3"/>
        <v>1</v>
      </c>
      <c r="G147" s="494">
        <f t="shared" si="3"/>
        <v>0</v>
      </c>
      <c r="H147" s="494">
        <f t="shared" si="3"/>
        <v>0</v>
      </c>
      <c r="I147" s="494">
        <f t="shared" si="3"/>
        <v>2</v>
      </c>
      <c r="J147" s="494">
        <f t="shared" si="3"/>
        <v>14</v>
      </c>
      <c r="K147" s="494">
        <f t="shared" si="3"/>
        <v>4</v>
      </c>
      <c r="L147" s="494">
        <f t="shared" si="3"/>
        <v>2</v>
      </c>
      <c r="M147" s="494">
        <f t="shared" si="3"/>
        <v>24</v>
      </c>
      <c r="N147" s="494">
        <f t="shared" si="3"/>
        <v>0</v>
      </c>
      <c r="O147" s="508">
        <f t="shared" si="3"/>
        <v>24</v>
      </c>
      <c r="P147" s="509">
        <f t="shared" si="3"/>
        <v>1</v>
      </c>
      <c r="Q147" s="509">
        <f t="shared" si="3"/>
        <v>0</v>
      </c>
      <c r="R147" s="509">
        <f t="shared" si="3"/>
        <v>1</v>
      </c>
      <c r="S147" s="481">
        <f t="shared" si="3"/>
        <v>97</v>
      </c>
      <c r="T147" s="481">
        <f t="shared" si="3"/>
        <v>10</v>
      </c>
      <c r="U147" s="591">
        <f t="shared" si="3"/>
        <v>107</v>
      </c>
    </row>
    <row r="148" spans="1:33" s="251" customFormat="1" ht="20.25" customHeight="1" thickBot="1">
      <c r="A148" s="394" t="s">
        <v>258</v>
      </c>
      <c r="B148" s="605">
        <v>122</v>
      </c>
      <c r="C148" s="606">
        <v>10</v>
      </c>
      <c r="D148" s="461">
        <f>SUM(B148:C148)</f>
        <v>132</v>
      </c>
      <c r="E148" s="607">
        <v>1</v>
      </c>
      <c r="F148" s="604">
        <v>1</v>
      </c>
      <c r="G148" s="604">
        <v>0</v>
      </c>
      <c r="H148" s="604">
        <v>0</v>
      </c>
      <c r="I148" s="604">
        <v>2</v>
      </c>
      <c r="J148" s="604">
        <v>14</v>
      </c>
      <c r="K148" s="604">
        <v>4</v>
      </c>
      <c r="L148" s="604">
        <v>2</v>
      </c>
      <c r="M148" s="462">
        <f>SUM(E148:L148)</f>
        <v>24</v>
      </c>
      <c r="N148" s="462">
        <v>0</v>
      </c>
      <c r="O148" s="463">
        <f>SUM(M148:N148)</f>
        <v>24</v>
      </c>
      <c r="P148" s="505">
        <v>1</v>
      </c>
      <c r="Q148" s="465">
        <v>0</v>
      </c>
      <c r="R148" s="466">
        <f>SUM(P148:Q148)</f>
        <v>1</v>
      </c>
      <c r="S148" s="486">
        <f>+B148-M148-P148</f>
        <v>97</v>
      </c>
      <c r="T148" s="468">
        <f>+C148-N148-Q148</f>
        <v>10</v>
      </c>
      <c r="U148" s="469">
        <f>+S148+T148</f>
        <v>107</v>
      </c>
      <c r="V148" s="252"/>
      <c r="W148" s="252"/>
      <c r="X148" s="252"/>
      <c r="Y148" s="252"/>
      <c r="Z148" s="252"/>
      <c r="AA148" s="252"/>
      <c r="AB148" s="252"/>
      <c r="AC148" s="252"/>
      <c r="AD148" s="252"/>
      <c r="AE148" s="252"/>
      <c r="AF148" s="252"/>
      <c r="AG148" s="252"/>
    </row>
    <row r="149" spans="1:33" s="43" customFormat="1" ht="12.75" customHeight="1">
      <c r="A149" s="695" t="s">
        <v>308</v>
      </c>
      <c r="B149" s="695"/>
      <c r="C149" s="695"/>
      <c r="D149" s="695"/>
      <c r="E149" s="695"/>
      <c r="F149" s="695"/>
      <c r="G149" s="695"/>
      <c r="H149" s="695"/>
      <c r="I149" s="695"/>
      <c r="J149" s="695"/>
      <c r="K149" s="695"/>
      <c r="L149" s="695"/>
      <c r="M149" s="695"/>
      <c r="N149" s="695"/>
      <c r="O149" s="695"/>
      <c r="P149" s="695"/>
      <c r="Q149" s="695"/>
      <c r="R149" s="695"/>
      <c r="S149" s="695"/>
      <c r="T149" s="695"/>
      <c r="U149" s="695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</row>
    <row r="150" spans="1:33" s="43" customFormat="1" ht="19.5" customHeight="1">
      <c r="A150" s="692"/>
      <c r="B150" s="692"/>
      <c r="C150" s="692"/>
      <c r="D150" s="692"/>
      <c r="E150" s="692"/>
      <c r="F150" s="692"/>
      <c r="G150" s="692"/>
      <c r="H150" s="250"/>
      <c r="I150" s="250"/>
      <c r="J150" s="250"/>
      <c r="K150" s="250"/>
      <c r="L150" s="250"/>
      <c r="M150" s="250"/>
      <c r="N150" s="250"/>
      <c r="O150" s="250"/>
      <c r="P150" s="400"/>
      <c r="Q150" s="250"/>
      <c r="R150" s="250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</row>
    <row r="151" spans="1:33" s="43" customFormat="1" ht="10.5" customHeight="1">
      <c r="A151" s="249"/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  <c r="R151" s="250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</row>
    <row r="152" spans="1:33" s="43" customFormat="1" ht="10.5" customHeight="1">
      <c r="A152" s="249"/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  <c r="R152" s="250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</row>
    <row r="153" spans="1:33" s="43" customFormat="1" ht="10.5" customHeight="1">
      <c r="A153" s="249"/>
      <c r="B153" s="250"/>
      <c r="C153" s="250"/>
      <c r="D153" s="25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  <c r="R153" s="250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</row>
    <row r="154" spans="1:33" s="43" customFormat="1" ht="10.5" customHeight="1">
      <c r="A154" s="249"/>
      <c r="B154" s="250"/>
      <c r="C154" s="250"/>
      <c r="D154" s="25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  <c r="R154" s="250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</row>
    <row r="155" spans="1:33" s="43" customFormat="1" ht="10.5" customHeight="1">
      <c r="A155" s="249"/>
      <c r="B155" s="250"/>
      <c r="C155" s="250"/>
      <c r="D155" s="25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  <c r="R155" s="250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</row>
    <row r="156" spans="1:33" s="43" customFormat="1" ht="10.5" customHeight="1">
      <c r="A156" s="249"/>
      <c r="B156" s="250"/>
      <c r="C156" s="250"/>
      <c r="D156" s="25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  <c r="R156" s="250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</row>
    <row r="157" spans="1:33" s="43" customFormat="1" ht="10.5" customHeight="1">
      <c r="A157" s="249"/>
      <c r="B157" s="250"/>
      <c r="C157" s="250"/>
      <c r="D157" s="250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  <c r="R157" s="250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</row>
    <row r="158" spans="1:33" s="43" customFormat="1" ht="10.5" customHeight="1">
      <c r="A158" s="249"/>
      <c r="B158" s="250"/>
      <c r="C158" s="250"/>
      <c r="D158" s="250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  <c r="R158" s="250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</row>
    <row r="159" spans="1:33" s="43" customFormat="1" ht="10.5" customHeight="1">
      <c r="A159" s="249"/>
      <c r="B159" s="250"/>
      <c r="C159" s="250"/>
      <c r="D159" s="250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  <c r="R159" s="250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</row>
    <row r="160" spans="1:33" s="43" customFormat="1" ht="10.5" customHeight="1">
      <c r="A160" s="249"/>
      <c r="B160" s="250"/>
      <c r="C160" s="250"/>
      <c r="D160" s="250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  <c r="R160" s="250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</row>
    <row r="161" spans="1:33" s="43" customFormat="1" ht="10.5" customHeight="1">
      <c r="A161" s="249"/>
      <c r="B161" s="250"/>
      <c r="C161" s="250"/>
      <c r="D161" s="250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  <c r="R161" s="250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</row>
    <row r="162" spans="1:33" s="43" customFormat="1" ht="10.5" customHeight="1">
      <c r="A162" s="249"/>
      <c r="B162" s="250"/>
      <c r="C162" s="250"/>
      <c r="D162" s="250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  <c r="R162" s="250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</row>
    <row r="163" spans="1:33" s="43" customFormat="1" ht="10.5" customHeight="1">
      <c r="A163" s="249"/>
      <c r="B163" s="250"/>
      <c r="C163" s="250"/>
      <c r="D163" s="25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  <c r="R163" s="250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</row>
    <row r="164" spans="1:33" s="43" customFormat="1" ht="10.5" customHeight="1">
      <c r="A164" s="249"/>
      <c r="B164" s="250"/>
      <c r="C164" s="250"/>
      <c r="D164" s="250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  <c r="R164" s="250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</row>
    <row r="165" spans="1:33" s="43" customFormat="1" ht="10.5" customHeight="1">
      <c r="A165" s="249"/>
      <c r="B165" s="250"/>
      <c r="C165" s="250"/>
      <c r="D165" s="25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  <c r="R165" s="250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</row>
    <row r="166" spans="1:33" s="43" customFormat="1" ht="10.5" customHeight="1">
      <c r="A166" s="249"/>
      <c r="B166" s="250"/>
      <c r="C166" s="250"/>
      <c r="D166" s="250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  <c r="R166" s="250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</row>
    <row r="167" spans="1:33" s="43" customFormat="1" ht="10.5" customHeight="1">
      <c r="A167" s="249"/>
      <c r="B167" s="250"/>
      <c r="C167" s="250"/>
      <c r="D167" s="250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  <c r="R167" s="250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</row>
    <row r="168" spans="1:33" s="43" customFormat="1" ht="10.5" customHeight="1">
      <c r="A168" s="249"/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  <c r="R168" s="250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</row>
    <row r="169" spans="1:33" s="43" customFormat="1" ht="10.5" customHeight="1">
      <c r="A169" s="249"/>
      <c r="B169" s="250"/>
      <c r="C169" s="250"/>
      <c r="D169" s="250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  <c r="R169" s="250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</row>
    <row r="170" spans="1:33" s="43" customFormat="1" ht="10.5" customHeight="1">
      <c r="A170" s="249"/>
      <c r="B170" s="250"/>
      <c r="C170" s="250"/>
      <c r="D170" s="250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  <c r="R170" s="250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</row>
    <row r="171" spans="1:33" s="43" customFormat="1" ht="10.5" customHeight="1">
      <c r="A171" s="249"/>
      <c r="B171" s="250"/>
      <c r="C171" s="250"/>
      <c r="D171" s="250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  <c r="R171" s="250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</row>
    <row r="172" spans="1:33" s="43" customFormat="1" ht="10.5" customHeight="1">
      <c r="A172" s="249"/>
      <c r="B172" s="250"/>
      <c r="C172" s="250"/>
      <c r="D172" s="250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  <c r="R172" s="250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</row>
    <row r="173" spans="1:33" s="43" customFormat="1" ht="10.5" customHeight="1">
      <c r="A173" s="249"/>
      <c r="B173" s="250"/>
      <c r="C173" s="250"/>
      <c r="D173" s="250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  <c r="R173" s="250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</row>
    <row r="174" spans="1:33" s="43" customFormat="1" ht="10.5" customHeight="1">
      <c r="A174" s="249"/>
      <c r="B174" s="250"/>
      <c r="C174" s="250"/>
      <c r="D174" s="250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  <c r="R174" s="250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</row>
    <row r="175" spans="1:21" s="255" customFormat="1" ht="23.25" customHeight="1">
      <c r="A175" s="672" t="s">
        <v>313</v>
      </c>
      <c r="B175" s="673"/>
      <c r="C175" s="673"/>
      <c r="D175" s="673"/>
      <c r="E175" s="673"/>
      <c r="F175" s="673"/>
      <c r="G175" s="673"/>
      <c r="H175" s="673"/>
      <c r="I175" s="673"/>
      <c r="J175" s="673"/>
      <c r="K175" s="673"/>
      <c r="L175" s="673"/>
      <c r="M175" s="673"/>
      <c r="N175" s="673"/>
      <c r="O175" s="673"/>
      <c r="P175" s="673"/>
      <c r="Q175" s="673"/>
      <c r="R175" s="673"/>
      <c r="S175" s="673"/>
      <c r="T175" s="673"/>
      <c r="U175" s="674"/>
    </row>
    <row r="176" spans="1:19" ht="4.5" customHeight="1" thickBot="1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43"/>
    </row>
    <row r="177" spans="1:21" ht="33.75" customHeight="1">
      <c r="A177" s="666" t="s">
        <v>163</v>
      </c>
      <c r="B177" s="700" t="s">
        <v>49</v>
      </c>
      <c r="C177" s="699"/>
      <c r="D177" s="701" t="s">
        <v>174</v>
      </c>
      <c r="E177" s="703" t="s">
        <v>184</v>
      </c>
      <c r="F177" s="696" t="s">
        <v>176</v>
      </c>
      <c r="G177" s="696" t="s">
        <v>177</v>
      </c>
      <c r="H177" s="696" t="s">
        <v>178</v>
      </c>
      <c r="I177" s="696" t="s">
        <v>185</v>
      </c>
      <c r="J177" s="693" t="s">
        <v>161</v>
      </c>
      <c r="K177" s="707"/>
      <c r="L177" s="707"/>
      <c r="M177" s="664" t="s">
        <v>183</v>
      </c>
      <c r="N177" s="689"/>
      <c r="O177" s="723" t="s">
        <v>155</v>
      </c>
      <c r="P177" s="691" t="s">
        <v>175</v>
      </c>
      <c r="Q177" s="676"/>
      <c r="R177" s="677" t="s">
        <v>182</v>
      </c>
      <c r="S177" s="708" t="s">
        <v>164</v>
      </c>
      <c r="T177" s="709"/>
      <c r="U177" s="679" t="s">
        <v>307</v>
      </c>
    </row>
    <row r="178" spans="1:21" ht="24" customHeight="1">
      <c r="A178" s="667"/>
      <c r="B178" s="391" t="s">
        <v>172</v>
      </c>
      <c r="C178" s="406" t="s">
        <v>154</v>
      </c>
      <c r="D178" s="702"/>
      <c r="E178" s="704"/>
      <c r="F178" s="697"/>
      <c r="G178" s="697"/>
      <c r="H178" s="697"/>
      <c r="I178" s="697"/>
      <c r="J178" s="325" t="s">
        <v>179</v>
      </c>
      <c r="K178" s="325" t="s">
        <v>180</v>
      </c>
      <c r="L178" s="396" t="s">
        <v>181</v>
      </c>
      <c r="M178" s="388" t="s">
        <v>172</v>
      </c>
      <c r="N178" s="386" t="s">
        <v>154</v>
      </c>
      <c r="O178" s="724"/>
      <c r="P178" s="298" t="s">
        <v>172</v>
      </c>
      <c r="Q178" s="299" t="s">
        <v>154</v>
      </c>
      <c r="R178" s="678"/>
      <c r="S178" s="296" t="s">
        <v>173</v>
      </c>
      <c r="T178" s="297" t="s">
        <v>154</v>
      </c>
      <c r="U178" s="680"/>
    </row>
    <row r="179" spans="1:21" ht="12.75" customHeight="1" thickBot="1">
      <c r="A179" s="668"/>
      <c r="B179" s="431" t="s">
        <v>82</v>
      </c>
      <c r="C179" s="419" t="s">
        <v>165</v>
      </c>
      <c r="D179" s="422" t="s">
        <v>166</v>
      </c>
      <c r="E179" s="318" t="s">
        <v>87</v>
      </c>
      <c r="F179" s="318" t="s">
        <v>79</v>
      </c>
      <c r="G179" s="318" t="s">
        <v>80</v>
      </c>
      <c r="H179" s="318" t="s">
        <v>153</v>
      </c>
      <c r="I179" s="318" t="s">
        <v>160</v>
      </c>
      <c r="J179" s="318" t="s">
        <v>162</v>
      </c>
      <c r="K179" s="318" t="s">
        <v>83</v>
      </c>
      <c r="L179" s="318" t="s">
        <v>186</v>
      </c>
      <c r="M179" s="414" t="s">
        <v>187</v>
      </c>
      <c r="N179" s="318" t="s">
        <v>81</v>
      </c>
      <c r="O179" s="318" t="s">
        <v>188</v>
      </c>
      <c r="P179" s="418" t="s">
        <v>85</v>
      </c>
      <c r="Q179" s="419" t="s">
        <v>189</v>
      </c>
      <c r="R179" s="420" t="s">
        <v>190</v>
      </c>
      <c r="S179" s="418" t="s">
        <v>191</v>
      </c>
      <c r="T179" s="419" t="s">
        <v>192</v>
      </c>
      <c r="U179" s="422" t="s">
        <v>193</v>
      </c>
    </row>
    <row r="180" spans="1:21" ht="23.25" customHeight="1">
      <c r="A180" s="432" t="s">
        <v>196</v>
      </c>
      <c r="B180" s="487">
        <f>SUM(B181:B182)</f>
        <v>653</v>
      </c>
      <c r="C180" s="488">
        <f>SUM(C181:C182)</f>
        <v>7</v>
      </c>
      <c r="D180" s="489">
        <f>SUM(D181:D182)</f>
        <v>660</v>
      </c>
      <c r="E180" s="490">
        <f>SUM(E181:E182)</f>
        <v>6</v>
      </c>
      <c r="F180" s="491">
        <f>SUM(F181:F182)</f>
        <v>2</v>
      </c>
      <c r="G180" s="491">
        <v>0</v>
      </c>
      <c r="H180" s="491">
        <f aca="true" t="shared" si="4" ref="H180:U180">SUM(H181:H182)</f>
        <v>0</v>
      </c>
      <c r="I180" s="491">
        <f t="shared" si="4"/>
        <v>3</v>
      </c>
      <c r="J180" s="491">
        <f t="shared" si="4"/>
        <v>7</v>
      </c>
      <c r="K180" s="491">
        <f t="shared" si="4"/>
        <v>3</v>
      </c>
      <c r="L180" s="492">
        <f t="shared" si="4"/>
        <v>1</v>
      </c>
      <c r="M180" s="493">
        <f t="shared" si="4"/>
        <v>22</v>
      </c>
      <c r="N180" s="494">
        <f t="shared" si="4"/>
        <v>0</v>
      </c>
      <c r="O180" s="495">
        <f t="shared" si="4"/>
        <v>22</v>
      </c>
      <c r="P180" s="496">
        <f t="shared" si="4"/>
        <v>29</v>
      </c>
      <c r="Q180" s="497">
        <f t="shared" si="4"/>
        <v>5</v>
      </c>
      <c r="R180" s="498">
        <f t="shared" si="4"/>
        <v>34</v>
      </c>
      <c r="S180" s="499">
        <f t="shared" si="4"/>
        <v>602</v>
      </c>
      <c r="T180" s="500">
        <f t="shared" si="4"/>
        <v>2</v>
      </c>
      <c r="U180" s="501">
        <f t="shared" si="4"/>
        <v>604</v>
      </c>
    </row>
    <row r="181" spans="1:33" s="586" customFormat="1" ht="20.25" customHeight="1">
      <c r="A181" s="588" t="s">
        <v>251</v>
      </c>
      <c r="B181" s="589">
        <v>653</v>
      </c>
      <c r="C181" s="589">
        <v>7</v>
      </c>
      <c r="D181" s="589">
        <f>SUM(B181:C181)</f>
        <v>660</v>
      </c>
      <c r="E181" s="590">
        <v>6</v>
      </c>
      <c r="F181" s="590">
        <v>2</v>
      </c>
      <c r="G181" s="590">
        <v>0</v>
      </c>
      <c r="H181" s="590">
        <v>0</v>
      </c>
      <c r="I181" s="590">
        <v>3</v>
      </c>
      <c r="J181" s="590">
        <v>7</v>
      </c>
      <c r="K181" s="590">
        <v>3</v>
      </c>
      <c r="L181" s="590">
        <v>1</v>
      </c>
      <c r="M181" s="589">
        <f>SUM(E181:L181)</f>
        <v>22</v>
      </c>
      <c r="N181" s="589">
        <v>0</v>
      </c>
      <c r="O181" s="589">
        <f>SUM(M181:N181)</f>
        <v>22</v>
      </c>
      <c r="P181" s="589">
        <v>29</v>
      </c>
      <c r="Q181" s="589">
        <v>5</v>
      </c>
      <c r="R181" s="589">
        <f>SUM(P181:Q181)</f>
        <v>34</v>
      </c>
      <c r="S181" s="589">
        <f>+B181-M181-P181</f>
        <v>602</v>
      </c>
      <c r="T181" s="589">
        <f>+C181-N181-Q181</f>
        <v>2</v>
      </c>
      <c r="U181" s="589">
        <f>D181-O181-R181</f>
        <v>604</v>
      </c>
      <c r="V181" s="251"/>
      <c r="W181" s="251"/>
      <c r="X181" s="251"/>
      <c r="Y181" s="251"/>
      <c r="Z181" s="251"/>
      <c r="AA181" s="251"/>
      <c r="AB181" s="251"/>
      <c r="AC181" s="251"/>
      <c r="AD181" s="251"/>
      <c r="AE181" s="251"/>
      <c r="AF181" s="251"/>
      <c r="AG181" s="251"/>
    </row>
    <row r="182" spans="1:21" s="251" customFormat="1" ht="24.75" customHeight="1" hidden="1">
      <c r="A182" s="588" t="s">
        <v>298</v>
      </c>
      <c r="B182" s="617"/>
      <c r="C182" s="617"/>
      <c r="D182" s="589">
        <f>SUM(B182:C182)</f>
        <v>0</v>
      </c>
      <c r="E182" s="590"/>
      <c r="F182" s="590"/>
      <c r="G182" s="590"/>
      <c r="H182" s="590"/>
      <c r="I182" s="590"/>
      <c r="J182" s="590"/>
      <c r="K182" s="590"/>
      <c r="L182" s="590"/>
      <c r="M182" s="589">
        <f>SUM(E182:L182)</f>
        <v>0</v>
      </c>
      <c r="N182" s="589"/>
      <c r="O182" s="589">
        <f>SUM(M182:N182)</f>
        <v>0</v>
      </c>
      <c r="P182" s="589"/>
      <c r="Q182" s="589"/>
      <c r="R182" s="589">
        <f>SUM(P182:Q182)</f>
        <v>0</v>
      </c>
      <c r="S182" s="589">
        <f>+B182-M182-P182</f>
        <v>0</v>
      </c>
      <c r="T182" s="589">
        <f>+C182-N182-Q182</f>
        <v>0</v>
      </c>
      <c r="U182" s="589">
        <f>D182-O182-R182</f>
        <v>0</v>
      </c>
    </row>
    <row r="183" spans="1:33" s="43" customFormat="1" ht="12.75" customHeight="1" thickBot="1">
      <c r="A183" s="681" t="s">
        <v>308</v>
      </c>
      <c r="B183" s="682"/>
      <c r="C183" s="682"/>
      <c r="D183" s="682"/>
      <c r="E183" s="682"/>
      <c r="F183" s="682"/>
      <c r="G183" s="682"/>
      <c r="H183" s="682"/>
      <c r="I183" s="682"/>
      <c r="J183" s="682"/>
      <c r="K183" s="682"/>
      <c r="L183" s="682"/>
      <c r="M183" s="682"/>
      <c r="N183" s="682"/>
      <c r="O183" s="682"/>
      <c r="P183" s="682"/>
      <c r="Q183" s="682"/>
      <c r="R183" s="682"/>
      <c r="S183" s="682"/>
      <c r="T183" s="682"/>
      <c r="U183" s="683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</row>
    <row r="184" spans="1:35" s="294" customFormat="1" ht="12.75" customHeight="1">
      <c r="A184" s="292"/>
      <c r="B184" s="266"/>
      <c r="C184" s="596"/>
      <c r="D184" s="266"/>
      <c r="E184" s="266"/>
      <c r="F184" s="266"/>
      <c r="G184" s="266"/>
      <c r="H184" s="293"/>
      <c r="I184" s="293"/>
      <c r="J184" s="293"/>
      <c r="K184" s="293"/>
      <c r="L184" s="293"/>
      <c r="M184" s="293"/>
      <c r="N184" s="293"/>
      <c r="O184" s="293"/>
      <c r="P184" s="293"/>
      <c r="Q184" s="293"/>
      <c r="R184" s="293"/>
      <c r="T184" s="295"/>
      <c r="U184" s="295"/>
      <c r="V184" s="293"/>
      <c r="W184" s="293"/>
      <c r="X184" s="295"/>
      <c r="Y184" s="295"/>
      <c r="Z184" s="295"/>
      <c r="AA184" s="295"/>
      <c r="AB184" s="295"/>
      <c r="AC184" s="295"/>
      <c r="AD184" s="295"/>
      <c r="AE184" s="295"/>
      <c r="AF184" s="295"/>
      <c r="AG184" s="295"/>
      <c r="AH184" s="295"/>
      <c r="AI184" s="295"/>
    </row>
    <row r="185" spans="1:33" s="43" customFormat="1" ht="10.5" customHeight="1">
      <c r="A185" s="249"/>
      <c r="B185" s="250"/>
      <c r="C185" s="250"/>
      <c r="D185" s="250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  <c r="R185" s="250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</row>
    <row r="186" spans="1:33" s="43" customFormat="1" ht="10.5" customHeight="1">
      <c r="A186" s="249"/>
      <c r="B186" s="250"/>
      <c r="C186" s="250"/>
      <c r="D186" s="250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  <c r="R186" s="250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</row>
    <row r="187" spans="1:33" s="43" customFormat="1" ht="10.5" customHeight="1">
      <c r="A187" s="249"/>
      <c r="B187" s="250"/>
      <c r="C187" s="250"/>
      <c r="D187" s="250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  <c r="R187" s="250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</row>
    <row r="188" spans="1:33" s="43" customFormat="1" ht="10.5" customHeight="1">
      <c r="A188" s="249"/>
      <c r="B188" s="250"/>
      <c r="C188" s="250"/>
      <c r="D188" s="250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  <c r="R188" s="250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</row>
    <row r="189" spans="1:33" s="43" customFormat="1" ht="10.5" customHeight="1">
      <c r="A189" s="249"/>
      <c r="B189" s="250"/>
      <c r="C189" s="250"/>
      <c r="D189" s="250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  <c r="R189" s="250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</row>
    <row r="190" spans="1:33" s="43" customFormat="1" ht="10.5" customHeight="1">
      <c r="A190" s="249"/>
      <c r="B190" s="250"/>
      <c r="C190" s="250"/>
      <c r="D190" s="250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  <c r="R190" s="250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</row>
    <row r="191" spans="1:33" s="43" customFormat="1" ht="10.5" customHeight="1">
      <c r="A191" s="249"/>
      <c r="B191" s="250"/>
      <c r="C191" s="250"/>
      <c r="D191" s="25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  <c r="R191" s="250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</row>
    <row r="192" spans="1:33" s="43" customFormat="1" ht="10.5" customHeight="1">
      <c r="A192" s="249"/>
      <c r="B192" s="250"/>
      <c r="C192" s="250"/>
      <c r="D192" s="250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  <c r="R192" s="250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</row>
    <row r="193" spans="1:33" s="43" customFormat="1" ht="10.5" customHeight="1">
      <c r="A193" s="249"/>
      <c r="B193" s="250"/>
      <c r="C193" s="250"/>
      <c r="D193" s="250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  <c r="R193" s="250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</row>
    <row r="194" spans="1:33" s="43" customFormat="1" ht="10.5" customHeight="1">
      <c r="A194" s="249"/>
      <c r="B194" s="250"/>
      <c r="C194" s="250"/>
      <c r="D194" s="250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  <c r="R194" s="250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</row>
    <row r="195" spans="1:33" s="43" customFormat="1" ht="10.5" customHeight="1">
      <c r="A195" s="249"/>
      <c r="B195" s="250"/>
      <c r="C195" s="250"/>
      <c r="D195" s="250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  <c r="R195" s="250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</row>
    <row r="196" spans="1:33" s="43" customFormat="1" ht="10.5" customHeight="1">
      <c r="A196" s="249"/>
      <c r="B196" s="250"/>
      <c r="C196" s="250"/>
      <c r="D196" s="250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  <c r="R196" s="250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</row>
    <row r="197" spans="1:33" s="43" customFormat="1" ht="10.5" customHeight="1">
      <c r="A197" s="249"/>
      <c r="B197" s="250"/>
      <c r="C197" s="250"/>
      <c r="D197" s="250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  <c r="R197" s="250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</row>
    <row r="198" spans="1:33" s="43" customFormat="1" ht="10.5" customHeight="1">
      <c r="A198" s="249"/>
      <c r="B198" s="250"/>
      <c r="C198" s="250"/>
      <c r="D198" s="250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  <c r="R198" s="250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</row>
    <row r="199" spans="1:33" s="43" customFormat="1" ht="10.5" customHeight="1">
      <c r="A199" s="249"/>
      <c r="B199" s="250"/>
      <c r="C199" s="250"/>
      <c r="D199" s="250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  <c r="R199" s="250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</row>
    <row r="200" spans="1:33" s="43" customFormat="1" ht="10.5" customHeight="1">
      <c r="A200" s="249"/>
      <c r="B200" s="250"/>
      <c r="C200" s="250"/>
      <c r="D200" s="250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  <c r="R200" s="250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</row>
    <row r="201" spans="1:33" s="43" customFormat="1" ht="10.5" customHeight="1">
      <c r="A201" s="249"/>
      <c r="B201" s="250"/>
      <c r="C201" s="250"/>
      <c r="D201" s="250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  <c r="R201" s="250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</row>
    <row r="202" spans="1:33" s="43" customFormat="1" ht="10.5" customHeight="1">
      <c r="A202" s="249"/>
      <c r="B202" s="250"/>
      <c r="C202" s="250"/>
      <c r="D202" s="250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  <c r="R202" s="250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</row>
    <row r="203" spans="1:33" s="43" customFormat="1" ht="10.5" customHeight="1">
      <c r="A203" s="249"/>
      <c r="B203" s="250"/>
      <c r="C203" s="250"/>
      <c r="D203" s="250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  <c r="R203" s="250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</row>
    <row r="204" spans="1:33" s="43" customFormat="1" ht="10.5" customHeight="1">
      <c r="A204" s="249"/>
      <c r="B204" s="250"/>
      <c r="C204" s="250"/>
      <c r="D204" s="250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  <c r="R204" s="250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</row>
    <row r="205" spans="1:33" s="43" customFormat="1" ht="10.5" customHeight="1">
      <c r="A205" s="249"/>
      <c r="B205" s="250"/>
      <c r="C205" s="250"/>
      <c r="D205" s="250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  <c r="R205" s="250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</row>
    <row r="206" spans="1:33" s="43" customFormat="1" ht="10.5" customHeight="1">
      <c r="A206" s="249"/>
      <c r="B206" s="250"/>
      <c r="C206" s="250"/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  <c r="R206" s="250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</row>
    <row r="207" spans="1:33" s="43" customFormat="1" ht="10.5" customHeight="1">
      <c r="A207" s="249"/>
      <c r="B207" s="250"/>
      <c r="C207" s="250"/>
      <c r="D207" s="250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  <c r="R207" s="250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</row>
    <row r="208" spans="1:33" s="43" customFormat="1" ht="10.5" customHeight="1">
      <c r="A208" s="249"/>
      <c r="B208" s="250"/>
      <c r="C208" s="250"/>
      <c r="D208" s="250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  <c r="R208" s="250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</row>
    <row r="209" spans="1:21" s="254" customFormat="1" ht="26.25" customHeight="1">
      <c r="A209" s="684" t="s">
        <v>152</v>
      </c>
      <c r="B209" s="685"/>
      <c r="C209" s="685"/>
      <c r="D209" s="685"/>
      <c r="E209" s="685"/>
      <c r="F209" s="685"/>
      <c r="G209" s="685"/>
      <c r="H209" s="685"/>
      <c r="I209" s="685"/>
      <c r="J209" s="685"/>
      <c r="K209" s="685"/>
      <c r="L209" s="685"/>
      <c r="M209" s="685"/>
      <c r="N209" s="685"/>
      <c r="O209" s="685"/>
      <c r="P209" s="685"/>
      <c r="Q209" s="685"/>
      <c r="R209" s="685"/>
      <c r="S209" s="685"/>
      <c r="T209" s="685"/>
      <c r="U209" s="686"/>
    </row>
    <row r="210" spans="1:21" s="254" customFormat="1" ht="27" customHeight="1">
      <c r="A210" s="711" t="s">
        <v>151</v>
      </c>
      <c r="B210" s="712"/>
      <c r="C210" s="712"/>
      <c r="D210" s="712"/>
      <c r="E210" s="712"/>
      <c r="F210" s="712"/>
      <c r="G210" s="712"/>
      <c r="H210" s="712"/>
      <c r="I210" s="712"/>
      <c r="J210" s="712"/>
      <c r="K210" s="712"/>
      <c r="L210" s="712"/>
      <c r="M210" s="712"/>
      <c r="N210" s="712"/>
      <c r="O210" s="712"/>
      <c r="P210" s="712"/>
      <c r="Q210" s="712"/>
      <c r="R210" s="712"/>
      <c r="S210" s="712"/>
      <c r="T210" s="712"/>
      <c r="U210" s="713"/>
    </row>
    <row r="211" spans="1:18" s="254" customFormat="1" ht="5.25" customHeight="1">
      <c r="A211" s="256"/>
      <c r="B211" s="256"/>
      <c r="C211" s="595"/>
      <c r="D211" s="256"/>
      <c r="E211" s="256"/>
      <c r="F211" s="256"/>
      <c r="G211" s="256"/>
      <c r="H211" s="256"/>
      <c r="I211" s="256"/>
      <c r="J211" s="256"/>
      <c r="K211" s="256"/>
      <c r="L211" s="256"/>
      <c r="M211" s="256"/>
      <c r="N211" s="256"/>
      <c r="O211" s="256"/>
      <c r="P211" s="256" t="s">
        <v>277</v>
      </c>
      <c r="Q211" s="256"/>
      <c r="R211" s="256"/>
    </row>
    <row r="212" spans="1:21" s="255" customFormat="1" ht="23.25" customHeight="1">
      <c r="A212" s="672" t="s">
        <v>313</v>
      </c>
      <c r="B212" s="673"/>
      <c r="C212" s="673"/>
      <c r="D212" s="673"/>
      <c r="E212" s="673"/>
      <c r="F212" s="673"/>
      <c r="G212" s="673"/>
      <c r="H212" s="673"/>
      <c r="I212" s="673"/>
      <c r="J212" s="673"/>
      <c r="K212" s="673"/>
      <c r="L212" s="673"/>
      <c r="M212" s="673"/>
      <c r="N212" s="673"/>
      <c r="O212" s="673"/>
      <c r="P212" s="673"/>
      <c r="Q212" s="673"/>
      <c r="R212" s="673"/>
      <c r="S212" s="673"/>
      <c r="T212" s="673"/>
      <c r="U212" s="674"/>
    </row>
    <row r="213" spans="1:19" ht="4.5" customHeight="1" thickBot="1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43"/>
    </row>
    <row r="214" spans="1:21" ht="33.75" customHeight="1">
      <c r="A214" s="705" t="s">
        <v>163</v>
      </c>
      <c r="B214" s="698" t="s">
        <v>49</v>
      </c>
      <c r="C214" s="699"/>
      <c r="D214" s="687" t="s">
        <v>174</v>
      </c>
      <c r="E214" s="664" t="s">
        <v>184</v>
      </c>
      <c r="F214" s="689" t="s">
        <v>176</v>
      </c>
      <c r="G214" s="689" t="s">
        <v>177</v>
      </c>
      <c r="H214" s="689" t="s">
        <v>178</v>
      </c>
      <c r="I214" s="689" t="s">
        <v>185</v>
      </c>
      <c r="J214" s="689" t="s">
        <v>161</v>
      </c>
      <c r="K214" s="689"/>
      <c r="L214" s="710"/>
      <c r="M214" s="721" t="s">
        <v>183</v>
      </c>
      <c r="N214" s="689"/>
      <c r="O214" s="693" t="s">
        <v>155</v>
      </c>
      <c r="P214" s="691" t="s">
        <v>175</v>
      </c>
      <c r="Q214" s="676"/>
      <c r="R214" s="677" t="s">
        <v>182</v>
      </c>
      <c r="S214" s="708" t="s">
        <v>164</v>
      </c>
      <c r="T214" s="709"/>
      <c r="U214" s="679" t="s">
        <v>307</v>
      </c>
    </row>
    <row r="215" spans="1:21" ht="24" customHeight="1">
      <c r="A215" s="706"/>
      <c r="B215" s="300" t="s">
        <v>172</v>
      </c>
      <c r="C215" s="406" t="s">
        <v>154</v>
      </c>
      <c r="D215" s="688"/>
      <c r="E215" s="665"/>
      <c r="F215" s="690"/>
      <c r="G215" s="690"/>
      <c r="H215" s="690"/>
      <c r="I215" s="690"/>
      <c r="J215" s="401" t="s">
        <v>179</v>
      </c>
      <c r="K215" s="401" t="s">
        <v>180</v>
      </c>
      <c r="L215" s="402" t="s">
        <v>181</v>
      </c>
      <c r="M215" s="413" t="s">
        <v>172</v>
      </c>
      <c r="N215" s="569" t="s">
        <v>154</v>
      </c>
      <c r="O215" s="694"/>
      <c r="P215" s="298" t="s">
        <v>172</v>
      </c>
      <c r="Q215" s="299" t="s">
        <v>154</v>
      </c>
      <c r="R215" s="678"/>
      <c r="S215" s="296" t="s">
        <v>173</v>
      </c>
      <c r="T215" s="297" t="s">
        <v>154</v>
      </c>
      <c r="U215" s="680"/>
    </row>
    <row r="216" spans="1:21" ht="12.75" customHeight="1">
      <c r="A216" s="706"/>
      <c r="B216" s="333" t="s">
        <v>82</v>
      </c>
      <c r="C216" s="331" t="s">
        <v>165</v>
      </c>
      <c r="D216" s="338" t="s">
        <v>166</v>
      </c>
      <c r="E216" s="333" t="s">
        <v>87</v>
      </c>
      <c r="F216" s="331" t="s">
        <v>79</v>
      </c>
      <c r="G216" s="331" t="s">
        <v>80</v>
      </c>
      <c r="H216" s="331" t="s">
        <v>153</v>
      </c>
      <c r="I216" s="331" t="s">
        <v>160</v>
      </c>
      <c r="J216" s="331" t="s">
        <v>162</v>
      </c>
      <c r="K216" s="331" t="s">
        <v>83</v>
      </c>
      <c r="L216" s="334" t="s">
        <v>186</v>
      </c>
      <c r="M216" s="364" t="s">
        <v>187</v>
      </c>
      <c r="N216" s="331" t="s">
        <v>81</v>
      </c>
      <c r="O216" s="359" t="s">
        <v>188</v>
      </c>
      <c r="P216" s="364" t="s">
        <v>85</v>
      </c>
      <c r="Q216" s="331" t="s">
        <v>189</v>
      </c>
      <c r="R216" s="338" t="s">
        <v>190</v>
      </c>
      <c r="S216" s="333" t="s">
        <v>191</v>
      </c>
      <c r="T216" s="331" t="s">
        <v>192</v>
      </c>
      <c r="U216" s="334" t="s">
        <v>193</v>
      </c>
    </row>
    <row r="217" spans="1:21" ht="22.5" customHeight="1">
      <c r="A217" s="428" t="s">
        <v>168</v>
      </c>
      <c r="B217" s="435">
        <f aca="true" t="shared" si="5" ref="B217:U217">SUM(B218:B225)</f>
        <v>3753</v>
      </c>
      <c r="C217" s="436">
        <f t="shared" si="5"/>
        <v>2780</v>
      </c>
      <c r="D217" s="470">
        <f t="shared" si="5"/>
        <v>6533</v>
      </c>
      <c r="E217" s="471">
        <f t="shared" si="5"/>
        <v>182</v>
      </c>
      <c r="F217" s="472">
        <f t="shared" si="5"/>
        <v>206</v>
      </c>
      <c r="G217" s="439">
        <f t="shared" si="5"/>
        <v>2</v>
      </c>
      <c r="H217" s="439">
        <f t="shared" si="5"/>
        <v>0</v>
      </c>
      <c r="I217" s="439">
        <f t="shared" si="5"/>
        <v>92</v>
      </c>
      <c r="J217" s="439">
        <f t="shared" si="5"/>
        <v>13</v>
      </c>
      <c r="K217" s="439">
        <f t="shared" si="5"/>
        <v>0</v>
      </c>
      <c r="L217" s="473">
        <f t="shared" si="5"/>
        <v>3</v>
      </c>
      <c r="M217" s="472">
        <f t="shared" si="5"/>
        <v>498</v>
      </c>
      <c r="N217" s="439">
        <f t="shared" si="5"/>
        <v>315</v>
      </c>
      <c r="O217" s="473">
        <f t="shared" si="5"/>
        <v>813</v>
      </c>
      <c r="P217" s="474">
        <f t="shared" si="5"/>
        <v>16</v>
      </c>
      <c r="Q217" s="442">
        <f t="shared" si="5"/>
        <v>631</v>
      </c>
      <c r="R217" s="475">
        <f t="shared" si="5"/>
        <v>647</v>
      </c>
      <c r="S217" s="476">
        <f t="shared" si="5"/>
        <v>3239</v>
      </c>
      <c r="T217" s="445">
        <f t="shared" si="5"/>
        <v>1834</v>
      </c>
      <c r="U217" s="446">
        <f t="shared" si="5"/>
        <v>5073</v>
      </c>
    </row>
    <row r="218" spans="1:33" s="251" customFormat="1" ht="19.5" customHeight="1">
      <c r="A218" s="429" t="s">
        <v>203</v>
      </c>
      <c r="B218" s="447">
        <v>473</v>
      </c>
      <c r="C218" s="448">
        <v>852</v>
      </c>
      <c r="D218" s="449">
        <f aca="true" t="shared" si="6" ref="D218:D225">SUM(B218:C218)</f>
        <v>1325</v>
      </c>
      <c r="E218" s="450">
        <v>32</v>
      </c>
      <c r="F218" s="450">
        <v>69</v>
      </c>
      <c r="G218" s="477">
        <v>0</v>
      </c>
      <c r="H218" s="478">
        <v>0</v>
      </c>
      <c r="I218" s="477">
        <v>1</v>
      </c>
      <c r="J218" s="478">
        <v>7</v>
      </c>
      <c r="K218" s="477">
        <v>0</v>
      </c>
      <c r="L218" s="482">
        <v>0</v>
      </c>
      <c r="M218" s="450">
        <f>SUM(E218:L218)</f>
        <v>109</v>
      </c>
      <c r="N218" s="483">
        <v>287</v>
      </c>
      <c r="O218" s="452">
        <f aca="true" t="shared" si="7" ref="O218:O224">SUM(M218:N218)</f>
        <v>396</v>
      </c>
      <c r="P218" s="453">
        <v>0</v>
      </c>
      <c r="Q218" s="454">
        <v>525</v>
      </c>
      <c r="R218" s="480">
        <f aca="true" t="shared" si="8" ref="R218:R224">SUM(P218:Q218)</f>
        <v>525</v>
      </c>
      <c r="S218" s="481">
        <f aca="true" t="shared" si="9" ref="S218:S225">+B218-M218-P218</f>
        <v>364</v>
      </c>
      <c r="T218" s="457">
        <f aca="true" t="shared" si="10" ref="T218:T225">+C218-N218-Q218</f>
        <v>40</v>
      </c>
      <c r="U218" s="458">
        <f aca="true" t="shared" si="11" ref="U218:U225">+S218+T218</f>
        <v>404</v>
      </c>
      <c r="V218" s="252"/>
      <c r="W218" s="252"/>
      <c r="X218" s="252"/>
      <c r="Y218" s="252"/>
      <c r="Z218" s="252"/>
      <c r="AA218" s="252"/>
      <c r="AB218" s="252"/>
      <c r="AC218" s="252"/>
      <c r="AD218" s="252"/>
      <c r="AE218" s="252"/>
      <c r="AF218" s="252"/>
      <c r="AG218" s="252"/>
    </row>
    <row r="219" spans="1:33" s="251" customFormat="1" ht="19.5" customHeight="1">
      <c r="A219" s="429" t="s">
        <v>301</v>
      </c>
      <c r="B219" s="484">
        <v>118</v>
      </c>
      <c r="C219" s="485">
        <v>1</v>
      </c>
      <c r="D219" s="449">
        <f t="shared" si="6"/>
        <v>119</v>
      </c>
      <c r="E219" s="450">
        <v>57</v>
      </c>
      <c r="F219" s="450">
        <v>47</v>
      </c>
      <c r="G219" s="477">
        <v>1</v>
      </c>
      <c r="H219" s="478">
        <v>0</v>
      </c>
      <c r="I219" s="477">
        <v>0</v>
      </c>
      <c r="J219" s="478">
        <v>0</v>
      </c>
      <c r="K219" s="477">
        <v>0</v>
      </c>
      <c r="L219" s="482">
        <v>0</v>
      </c>
      <c r="M219" s="450">
        <f>SUM(E219:L219)</f>
        <v>105</v>
      </c>
      <c r="N219" s="451">
        <v>0</v>
      </c>
      <c r="O219" s="452">
        <f t="shared" si="7"/>
        <v>105</v>
      </c>
      <c r="P219" s="453">
        <v>1</v>
      </c>
      <c r="Q219" s="454">
        <v>0</v>
      </c>
      <c r="R219" s="480">
        <f t="shared" si="8"/>
        <v>1</v>
      </c>
      <c r="S219" s="481">
        <f t="shared" si="9"/>
        <v>12</v>
      </c>
      <c r="T219" s="457">
        <f t="shared" si="10"/>
        <v>1</v>
      </c>
      <c r="U219" s="458">
        <f t="shared" si="11"/>
        <v>13</v>
      </c>
      <c r="V219" s="252"/>
      <c r="W219" s="252"/>
      <c r="X219" s="252"/>
      <c r="Y219" s="252"/>
      <c r="Z219" s="252"/>
      <c r="AA219" s="252"/>
      <c r="AB219" s="252"/>
      <c r="AC219" s="252"/>
      <c r="AD219" s="252"/>
      <c r="AE219" s="252"/>
      <c r="AF219" s="252"/>
      <c r="AG219" s="252"/>
    </row>
    <row r="220" spans="1:33" s="251" customFormat="1" ht="19.5" customHeight="1">
      <c r="A220" s="429" t="s">
        <v>198</v>
      </c>
      <c r="B220" s="485">
        <v>621</v>
      </c>
      <c r="C220" s="485">
        <v>306</v>
      </c>
      <c r="D220" s="449">
        <f t="shared" si="6"/>
        <v>927</v>
      </c>
      <c r="E220" s="450">
        <v>32</v>
      </c>
      <c r="F220" s="450">
        <v>8</v>
      </c>
      <c r="G220" s="477">
        <v>0</v>
      </c>
      <c r="H220" s="478">
        <v>0</v>
      </c>
      <c r="I220" s="477">
        <v>27</v>
      </c>
      <c r="J220" s="478">
        <v>1</v>
      </c>
      <c r="K220" s="477">
        <v>0</v>
      </c>
      <c r="L220" s="482">
        <v>0</v>
      </c>
      <c r="M220" s="450">
        <f aca="true" t="shared" si="12" ref="M220:M225">SUM(E220:L220)</f>
        <v>68</v>
      </c>
      <c r="N220" s="451">
        <v>0</v>
      </c>
      <c r="O220" s="452">
        <f>SUM(M220:N220)</f>
        <v>68</v>
      </c>
      <c r="P220" s="453">
        <v>0</v>
      </c>
      <c r="Q220" s="454">
        <v>1</v>
      </c>
      <c r="R220" s="480">
        <f>SUM(P220:Q220)</f>
        <v>1</v>
      </c>
      <c r="S220" s="481">
        <f t="shared" si="9"/>
        <v>553</v>
      </c>
      <c r="T220" s="457">
        <f t="shared" si="10"/>
        <v>305</v>
      </c>
      <c r="U220" s="458">
        <f t="shared" si="11"/>
        <v>858</v>
      </c>
      <c r="V220" s="252"/>
      <c r="W220" s="252"/>
      <c r="X220" s="252"/>
      <c r="Y220" s="252"/>
      <c r="Z220" s="252"/>
      <c r="AA220" s="252"/>
      <c r="AB220" s="252"/>
      <c r="AC220" s="252"/>
      <c r="AD220" s="252"/>
      <c r="AE220" s="252"/>
      <c r="AF220" s="252"/>
      <c r="AG220" s="252"/>
    </row>
    <row r="221" spans="1:33" s="251" customFormat="1" ht="19.5" customHeight="1">
      <c r="A221" s="429" t="s">
        <v>199</v>
      </c>
      <c r="B221" s="485">
        <v>626</v>
      </c>
      <c r="C221" s="485">
        <v>346</v>
      </c>
      <c r="D221" s="449">
        <f t="shared" si="6"/>
        <v>972</v>
      </c>
      <c r="E221" s="450">
        <v>14</v>
      </c>
      <c r="F221" s="450">
        <v>1</v>
      </c>
      <c r="G221" s="477">
        <v>0</v>
      </c>
      <c r="H221" s="478">
        <v>0</v>
      </c>
      <c r="I221" s="477">
        <v>13</v>
      </c>
      <c r="J221" s="478">
        <v>0</v>
      </c>
      <c r="K221" s="477">
        <v>0</v>
      </c>
      <c r="L221" s="482">
        <v>0</v>
      </c>
      <c r="M221" s="450">
        <f t="shared" si="12"/>
        <v>28</v>
      </c>
      <c r="N221" s="451">
        <v>5</v>
      </c>
      <c r="O221" s="452">
        <f>SUM(M221:N221)</f>
        <v>33</v>
      </c>
      <c r="P221" s="453">
        <v>1</v>
      </c>
      <c r="Q221" s="454">
        <v>0</v>
      </c>
      <c r="R221" s="480">
        <f>SUM(P221:Q221)</f>
        <v>1</v>
      </c>
      <c r="S221" s="481">
        <f t="shared" si="9"/>
        <v>597</v>
      </c>
      <c r="T221" s="457">
        <f t="shared" si="10"/>
        <v>341</v>
      </c>
      <c r="U221" s="458">
        <f t="shared" si="11"/>
        <v>938</v>
      </c>
      <c r="V221" s="252"/>
      <c r="W221" s="252"/>
      <c r="X221" s="252"/>
      <c r="Y221" s="252"/>
      <c r="Z221" s="252"/>
      <c r="AA221" s="252"/>
      <c r="AB221" s="252"/>
      <c r="AC221" s="252"/>
      <c r="AD221" s="252"/>
      <c r="AE221" s="252"/>
      <c r="AF221" s="252"/>
      <c r="AG221" s="252"/>
    </row>
    <row r="222" spans="1:33" s="251" customFormat="1" ht="19.5" customHeight="1">
      <c r="A222" s="429" t="s">
        <v>200</v>
      </c>
      <c r="B222" s="485">
        <v>486</v>
      </c>
      <c r="C222" s="485">
        <v>209</v>
      </c>
      <c r="D222" s="449">
        <f t="shared" si="6"/>
        <v>695</v>
      </c>
      <c r="E222" s="450">
        <v>11</v>
      </c>
      <c r="F222" s="450">
        <v>2</v>
      </c>
      <c r="G222" s="477">
        <v>1</v>
      </c>
      <c r="H222" s="478">
        <v>0</v>
      </c>
      <c r="I222" s="477">
        <v>26</v>
      </c>
      <c r="J222" s="478">
        <v>0</v>
      </c>
      <c r="K222" s="477">
        <v>0</v>
      </c>
      <c r="L222" s="482">
        <v>2</v>
      </c>
      <c r="M222" s="450">
        <f t="shared" si="12"/>
        <v>42</v>
      </c>
      <c r="N222" s="451">
        <v>1</v>
      </c>
      <c r="O222" s="452">
        <f>SUM(M222:N222)</f>
        <v>43</v>
      </c>
      <c r="P222" s="453">
        <v>0</v>
      </c>
      <c r="Q222" s="454">
        <v>0</v>
      </c>
      <c r="R222" s="480">
        <f>SUM(P222:Q222)</f>
        <v>0</v>
      </c>
      <c r="S222" s="481">
        <f t="shared" si="9"/>
        <v>444</v>
      </c>
      <c r="T222" s="457">
        <f t="shared" si="10"/>
        <v>208</v>
      </c>
      <c r="U222" s="458">
        <f t="shared" si="11"/>
        <v>652</v>
      </c>
      <c r="V222" s="252"/>
      <c r="W222" s="252"/>
      <c r="X222" s="252"/>
      <c r="Y222" s="252"/>
      <c r="Z222" s="252"/>
      <c r="AA222" s="252"/>
      <c r="AB222" s="252"/>
      <c r="AC222" s="252"/>
      <c r="AD222" s="252"/>
      <c r="AE222" s="252"/>
      <c r="AF222" s="252"/>
      <c r="AG222" s="252"/>
    </row>
    <row r="223" spans="1:33" s="251" customFormat="1" ht="19.5" customHeight="1">
      <c r="A223" s="429" t="s">
        <v>245</v>
      </c>
      <c r="B223" s="485">
        <v>295</v>
      </c>
      <c r="C223" s="485">
        <v>399</v>
      </c>
      <c r="D223" s="449">
        <f t="shared" si="6"/>
        <v>694</v>
      </c>
      <c r="E223" s="450">
        <v>1</v>
      </c>
      <c r="F223" s="450">
        <v>49</v>
      </c>
      <c r="G223" s="477">
        <v>0</v>
      </c>
      <c r="H223" s="478">
        <v>0</v>
      </c>
      <c r="I223" s="477">
        <v>2</v>
      </c>
      <c r="J223" s="478">
        <v>0</v>
      </c>
      <c r="K223" s="477">
        <v>0</v>
      </c>
      <c r="L223" s="482">
        <v>0</v>
      </c>
      <c r="M223" s="450">
        <f t="shared" si="12"/>
        <v>52</v>
      </c>
      <c r="N223" s="451">
        <v>15</v>
      </c>
      <c r="O223" s="452">
        <f>SUM(M223:N223)</f>
        <v>67</v>
      </c>
      <c r="P223" s="453">
        <v>14</v>
      </c>
      <c r="Q223" s="454">
        <v>105</v>
      </c>
      <c r="R223" s="480">
        <f>SUM(P223:Q223)</f>
        <v>119</v>
      </c>
      <c r="S223" s="481">
        <f t="shared" si="9"/>
        <v>229</v>
      </c>
      <c r="T223" s="457">
        <f t="shared" si="10"/>
        <v>279</v>
      </c>
      <c r="U223" s="458">
        <f t="shared" si="11"/>
        <v>508</v>
      </c>
      <c r="V223" s="252"/>
      <c r="W223" s="252"/>
      <c r="X223" s="252"/>
      <c r="Y223" s="252"/>
      <c r="Z223" s="252"/>
      <c r="AA223" s="252"/>
      <c r="AB223" s="252"/>
      <c r="AC223" s="252"/>
      <c r="AD223" s="252"/>
      <c r="AE223" s="252"/>
      <c r="AF223" s="252"/>
      <c r="AG223" s="252"/>
    </row>
    <row r="224" spans="1:33" s="251" customFormat="1" ht="19.5" customHeight="1">
      <c r="A224" s="429" t="s">
        <v>201</v>
      </c>
      <c r="B224" s="485">
        <v>658</v>
      </c>
      <c r="C224" s="485">
        <v>310</v>
      </c>
      <c r="D224" s="449">
        <f t="shared" si="6"/>
        <v>968</v>
      </c>
      <c r="E224" s="450">
        <v>17</v>
      </c>
      <c r="F224" s="450">
        <v>14</v>
      </c>
      <c r="G224" s="477">
        <v>0</v>
      </c>
      <c r="H224" s="478">
        <v>0</v>
      </c>
      <c r="I224" s="477">
        <v>11</v>
      </c>
      <c r="J224" s="478">
        <v>2</v>
      </c>
      <c r="K224" s="477">
        <v>0</v>
      </c>
      <c r="L224" s="482">
        <v>0</v>
      </c>
      <c r="M224" s="450">
        <f t="shared" si="12"/>
        <v>44</v>
      </c>
      <c r="N224" s="451">
        <v>4</v>
      </c>
      <c r="O224" s="452">
        <f t="shared" si="7"/>
        <v>48</v>
      </c>
      <c r="P224" s="453">
        <v>0</v>
      </c>
      <c r="Q224" s="454">
        <v>0</v>
      </c>
      <c r="R224" s="480">
        <f t="shared" si="8"/>
        <v>0</v>
      </c>
      <c r="S224" s="481">
        <f t="shared" si="9"/>
        <v>614</v>
      </c>
      <c r="T224" s="457">
        <f t="shared" si="10"/>
        <v>306</v>
      </c>
      <c r="U224" s="458">
        <f t="shared" si="11"/>
        <v>920</v>
      </c>
      <c r="V224" s="252"/>
      <c r="W224" s="252"/>
      <c r="X224" s="252"/>
      <c r="Y224" s="252"/>
      <c r="Z224" s="252"/>
      <c r="AA224" s="252"/>
      <c r="AB224" s="252"/>
      <c r="AC224" s="252"/>
      <c r="AD224" s="252"/>
      <c r="AE224" s="252"/>
      <c r="AF224" s="252"/>
      <c r="AG224" s="252"/>
    </row>
    <row r="225" spans="1:33" s="251" customFormat="1" ht="19.5" customHeight="1" thickBot="1">
      <c r="A225" s="430" t="s">
        <v>202</v>
      </c>
      <c r="B225" s="459">
        <v>476</v>
      </c>
      <c r="C225" s="460">
        <v>357</v>
      </c>
      <c r="D225" s="461">
        <f t="shared" si="6"/>
        <v>833</v>
      </c>
      <c r="E225" s="504">
        <v>18</v>
      </c>
      <c r="F225" s="504">
        <v>16</v>
      </c>
      <c r="G225" s="566">
        <v>0</v>
      </c>
      <c r="H225" s="567">
        <v>0</v>
      </c>
      <c r="I225" s="566">
        <v>12</v>
      </c>
      <c r="J225" s="567">
        <v>3</v>
      </c>
      <c r="K225" s="566">
        <v>0</v>
      </c>
      <c r="L225" s="568">
        <v>1</v>
      </c>
      <c r="M225" s="563">
        <f t="shared" si="12"/>
        <v>50</v>
      </c>
      <c r="N225" s="462">
        <v>3</v>
      </c>
      <c r="O225" s="463">
        <f>SUM(M225:N225)</f>
        <v>53</v>
      </c>
      <c r="P225" s="464">
        <v>0</v>
      </c>
      <c r="Q225" s="465">
        <v>0</v>
      </c>
      <c r="R225" s="466">
        <f>SUM(P225:Q225)</f>
        <v>0</v>
      </c>
      <c r="S225" s="486">
        <f t="shared" si="9"/>
        <v>426</v>
      </c>
      <c r="T225" s="468">
        <f t="shared" si="10"/>
        <v>354</v>
      </c>
      <c r="U225" s="469">
        <f t="shared" si="11"/>
        <v>780</v>
      </c>
      <c r="V225" s="252"/>
      <c r="W225" s="252"/>
      <c r="X225" s="252"/>
      <c r="Y225" s="252"/>
      <c r="Z225" s="252"/>
      <c r="AA225" s="252"/>
      <c r="AB225" s="252"/>
      <c r="AC225" s="252"/>
      <c r="AD225" s="252"/>
      <c r="AE225" s="252"/>
      <c r="AF225" s="252"/>
      <c r="AG225" s="252"/>
    </row>
    <row r="226" spans="1:33" s="43" customFormat="1" ht="12.75" customHeight="1">
      <c r="A226" s="725" t="s">
        <v>308</v>
      </c>
      <c r="B226" s="726"/>
      <c r="C226" s="726"/>
      <c r="D226" s="726"/>
      <c r="E226" s="726"/>
      <c r="F226" s="726"/>
      <c r="G226" s="726"/>
      <c r="H226" s="726"/>
      <c r="I226" s="726"/>
      <c r="J226" s="726"/>
      <c r="K226" s="726"/>
      <c r="L226" s="726"/>
      <c r="M226" s="726"/>
      <c r="N226" s="726"/>
      <c r="O226" s="726"/>
      <c r="P226" s="726"/>
      <c r="Q226" s="726"/>
      <c r="R226" s="726"/>
      <c r="S226" s="726"/>
      <c r="T226" s="726"/>
      <c r="U226" s="727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</row>
    <row r="227" spans="1:33" s="43" customFormat="1" ht="12.75" customHeight="1">
      <c r="A227" s="315"/>
      <c r="B227" s="387"/>
      <c r="C227" s="592"/>
      <c r="D227" s="387"/>
      <c r="M227" s="387"/>
      <c r="N227" s="387"/>
      <c r="O227" s="387"/>
      <c r="P227" s="387"/>
      <c r="Q227" s="387"/>
      <c r="R227" s="387"/>
      <c r="S227" s="387"/>
      <c r="T227" s="387"/>
      <c r="U227" s="387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</row>
    <row r="228" spans="1:33" s="43" customFormat="1" ht="10.5" customHeight="1">
      <c r="A228" s="692"/>
      <c r="B228" s="692"/>
      <c r="C228" s="692"/>
      <c r="D228" s="692"/>
      <c r="E228" s="692"/>
      <c r="F228" s="692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  <c r="R228" s="250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</row>
    <row r="229" spans="1:33" s="43" customFormat="1" ht="10.5" customHeight="1">
      <c r="A229" s="249"/>
      <c r="B229" s="250"/>
      <c r="C229" s="250"/>
      <c r="D229" s="250"/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  <c r="R229" s="250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</row>
    <row r="230" spans="1:33" s="43" customFormat="1" ht="10.5" customHeight="1">
      <c r="A230" s="249"/>
      <c r="B230" s="250"/>
      <c r="C230" s="250"/>
      <c r="D230" s="250"/>
      <c r="E230" s="250"/>
      <c r="F230" s="250"/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  <c r="R230" s="250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</row>
    <row r="231" spans="1:33" s="43" customFormat="1" ht="10.5" customHeight="1">
      <c r="A231" s="249"/>
      <c r="B231" s="250"/>
      <c r="C231" s="250"/>
      <c r="D231" s="250"/>
      <c r="E231" s="250"/>
      <c r="F231" s="250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  <c r="R231" s="250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</row>
    <row r="232" spans="1:33" s="43" customFormat="1" ht="10.5" customHeight="1">
      <c r="A232" s="249"/>
      <c r="B232" s="250"/>
      <c r="C232" s="250"/>
      <c r="D232" s="250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  <c r="R232" s="250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</row>
    <row r="233" spans="1:33" s="43" customFormat="1" ht="10.5" customHeight="1">
      <c r="A233" s="249"/>
      <c r="B233" s="250"/>
      <c r="C233" s="250"/>
      <c r="D233" s="250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  <c r="R233" s="250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</row>
    <row r="234" spans="1:33" s="43" customFormat="1" ht="10.5" customHeight="1">
      <c r="A234" s="249"/>
      <c r="B234" s="250"/>
      <c r="C234" s="250"/>
      <c r="D234" s="250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  <c r="R234" s="250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</row>
    <row r="235" spans="1:33" s="43" customFormat="1" ht="10.5" customHeight="1">
      <c r="A235" s="249"/>
      <c r="B235" s="250"/>
      <c r="C235" s="250"/>
      <c r="D235" s="250"/>
      <c r="E235" s="250"/>
      <c r="F235" s="250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  <c r="R235" s="250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</row>
    <row r="236" spans="1:33" s="43" customFormat="1" ht="10.5" customHeight="1">
      <c r="A236" s="249"/>
      <c r="B236" s="250"/>
      <c r="C236" s="250"/>
      <c r="D236" s="250"/>
      <c r="E236" s="250"/>
      <c r="F236" s="250"/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  <c r="R236" s="250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</row>
    <row r="237" spans="1:33" s="43" customFormat="1" ht="10.5" customHeight="1">
      <c r="A237" s="249"/>
      <c r="B237" s="250"/>
      <c r="C237" s="250"/>
      <c r="D237" s="250"/>
      <c r="E237" s="250"/>
      <c r="F237" s="250"/>
      <c r="G237" s="250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  <c r="R237" s="250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</row>
    <row r="238" spans="1:33" s="43" customFormat="1" ht="10.5" customHeight="1">
      <c r="A238" s="249"/>
      <c r="B238" s="250"/>
      <c r="C238" s="250"/>
      <c r="D238" s="250"/>
      <c r="E238" s="250"/>
      <c r="F238" s="250"/>
      <c r="G238" s="250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  <c r="R238" s="250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</row>
    <row r="239" spans="1:33" s="43" customFormat="1" ht="10.5" customHeight="1">
      <c r="A239" s="249"/>
      <c r="B239" s="250"/>
      <c r="C239" s="250"/>
      <c r="D239" s="250"/>
      <c r="E239" s="250"/>
      <c r="F239" s="250"/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  <c r="R239" s="250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</row>
    <row r="240" spans="1:33" s="43" customFormat="1" ht="10.5" customHeight="1">
      <c r="A240" s="249"/>
      <c r="B240" s="250"/>
      <c r="C240" s="250"/>
      <c r="D240" s="250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  <c r="R240" s="250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</row>
    <row r="241" spans="1:33" s="43" customFormat="1" ht="10.5" customHeight="1">
      <c r="A241" s="249"/>
      <c r="B241" s="250"/>
      <c r="C241" s="250"/>
      <c r="D241" s="250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  <c r="R241" s="250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</row>
    <row r="242" spans="1:33" s="43" customFormat="1" ht="10.5" customHeight="1">
      <c r="A242" s="249"/>
      <c r="B242" s="250"/>
      <c r="C242" s="250"/>
      <c r="D242" s="250"/>
      <c r="E242" s="250"/>
      <c r="F242" s="250"/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  <c r="R242" s="250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</row>
    <row r="243" spans="1:33" s="43" customFormat="1" ht="10.5" customHeight="1">
      <c r="A243" s="249"/>
      <c r="B243" s="250"/>
      <c r="C243" s="250"/>
      <c r="D243" s="250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  <c r="R243" s="250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</row>
    <row r="244" spans="1:33" s="43" customFormat="1" ht="10.5" customHeight="1">
      <c r="A244" s="249"/>
      <c r="B244" s="250"/>
      <c r="C244" s="250"/>
      <c r="D244" s="250"/>
      <c r="E244" s="250"/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  <c r="R244" s="250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</row>
    <row r="245" spans="1:33" s="43" customFormat="1" ht="10.5" customHeight="1">
      <c r="A245" s="249"/>
      <c r="B245" s="250"/>
      <c r="C245" s="250"/>
      <c r="D245" s="250"/>
      <c r="E245" s="250"/>
      <c r="F245" s="250"/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  <c r="R245" s="250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</row>
    <row r="246" spans="1:33" s="43" customFormat="1" ht="10.5" customHeight="1">
      <c r="A246" s="249"/>
      <c r="B246" s="250"/>
      <c r="C246" s="250"/>
      <c r="D246" s="250"/>
      <c r="E246" s="250"/>
      <c r="F246" s="250"/>
      <c r="G246" s="250"/>
      <c r="H246" s="250"/>
      <c r="I246" s="250"/>
      <c r="J246" s="250"/>
      <c r="K246" s="250"/>
      <c r="L246" s="250"/>
      <c r="M246" s="250"/>
      <c r="N246" s="250"/>
      <c r="O246" s="250"/>
      <c r="P246" s="250"/>
      <c r="Q246" s="250"/>
      <c r="R246" s="250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</row>
    <row r="247" spans="1:33" s="43" customFormat="1" ht="10.5" customHeight="1">
      <c r="A247" s="249"/>
      <c r="B247" s="250"/>
      <c r="C247" s="250"/>
      <c r="D247" s="250"/>
      <c r="E247" s="250"/>
      <c r="F247" s="250"/>
      <c r="G247" s="250"/>
      <c r="H247" s="250"/>
      <c r="I247" s="250"/>
      <c r="J247" s="250"/>
      <c r="K247" s="250"/>
      <c r="L247" s="250"/>
      <c r="M247" s="250"/>
      <c r="N247" s="250"/>
      <c r="O247" s="250"/>
      <c r="P247" s="250"/>
      <c r="Q247" s="250"/>
      <c r="R247" s="250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</row>
    <row r="248" spans="1:33" s="43" customFormat="1" ht="10.5" customHeight="1">
      <c r="A248" s="249"/>
      <c r="B248" s="250"/>
      <c r="C248" s="250"/>
      <c r="D248" s="250"/>
      <c r="E248" s="250"/>
      <c r="F248" s="250"/>
      <c r="G248" s="250"/>
      <c r="H248" s="250"/>
      <c r="I248" s="250"/>
      <c r="J248" s="250"/>
      <c r="K248" s="250"/>
      <c r="L248" s="250"/>
      <c r="M248" s="250"/>
      <c r="N248" s="250"/>
      <c r="O248" s="250"/>
      <c r="P248" s="250"/>
      <c r="Q248" s="250"/>
      <c r="R248" s="250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</row>
    <row r="249" spans="1:33" s="43" customFormat="1" ht="10.5" customHeight="1">
      <c r="A249" s="249"/>
      <c r="B249" s="250"/>
      <c r="C249" s="250"/>
      <c r="D249" s="250"/>
      <c r="E249" s="250"/>
      <c r="F249" s="250"/>
      <c r="G249" s="250"/>
      <c r="H249" s="250"/>
      <c r="I249" s="250"/>
      <c r="J249" s="250"/>
      <c r="K249" s="250"/>
      <c r="L249" s="250"/>
      <c r="M249" s="250"/>
      <c r="N249" s="250"/>
      <c r="O249" s="250"/>
      <c r="P249" s="250"/>
      <c r="Q249" s="250"/>
      <c r="R249" s="250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</row>
    <row r="250" spans="1:33" s="43" customFormat="1" ht="10.5" customHeight="1">
      <c r="A250" s="249"/>
      <c r="B250" s="250"/>
      <c r="C250" s="250"/>
      <c r="D250" s="250"/>
      <c r="E250" s="250"/>
      <c r="F250" s="250"/>
      <c r="G250" s="250"/>
      <c r="H250" s="250"/>
      <c r="I250" s="250"/>
      <c r="J250" s="250"/>
      <c r="K250" s="250"/>
      <c r="L250" s="250"/>
      <c r="M250" s="250"/>
      <c r="N250" s="250"/>
      <c r="O250" s="250"/>
      <c r="P250" s="250"/>
      <c r="Q250" s="250"/>
      <c r="R250" s="250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</row>
    <row r="251" spans="1:33" s="43" customFormat="1" ht="10.5" customHeight="1">
      <c r="A251" s="249"/>
      <c r="B251" s="250"/>
      <c r="C251" s="250"/>
      <c r="D251" s="250"/>
      <c r="E251" s="250"/>
      <c r="F251" s="250"/>
      <c r="G251" s="250"/>
      <c r="H251" s="250"/>
      <c r="I251" s="250"/>
      <c r="J251" s="250"/>
      <c r="K251" s="250"/>
      <c r="L251" s="250"/>
      <c r="M251" s="250"/>
      <c r="N251" s="250"/>
      <c r="O251" s="250"/>
      <c r="P251" s="250"/>
      <c r="Q251" s="250"/>
      <c r="R251" s="250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</row>
    <row r="252" spans="1:33" s="43" customFormat="1" ht="10.5" customHeight="1">
      <c r="A252" s="249"/>
      <c r="B252" s="250"/>
      <c r="C252" s="250"/>
      <c r="D252" s="250"/>
      <c r="E252" s="250"/>
      <c r="F252" s="250"/>
      <c r="G252" s="250"/>
      <c r="H252" s="250"/>
      <c r="I252" s="250"/>
      <c r="J252" s="250"/>
      <c r="K252" s="250"/>
      <c r="L252" s="250"/>
      <c r="M252" s="250"/>
      <c r="N252" s="250"/>
      <c r="O252" s="250"/>
      <c r="P252" s="250"/>
      <c r="Q252" s="250"/>
      <c r="R252" s="250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</row>
    <row r="253" spans="1:33" s="43" customFormat="1" ht="10.5" customHeight="1">
      <c r="A253" s="249"/>
      <c r="B253" s="250"/>
      <c r="C253" s="250"/>
      <c r="D253" s="250"/>
      <c r="E253" s="250"/>
      <c r="F253" s="250"/>
      <c r="G253" s="250"/>
      <c r="H253" s="250"/>
      <c r="I253" s="250"/>
      <c r="J253" s="250"/>
      <c r="K253" s="250"/>
      <c r="L253" s="250"/>
      <c r="M253" s="250"/>
      <c r="N253" s="250"/>
      <c r="O253" s="250"/>
      <c r="P253" s="250"/>
      <c r="Q253" s="250"/>
      <c r="R253" s="250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</row>
    <row r="254" spans="1:33" s="43" customFormat="1" ht="10.5" customHeight="1">
      <c r="A254" s="249"/>
      <c r="B254" s="250"/>
      <c r="C254" s="250"/>
      <c r="D254" s="250"/>
      <c r="E254" s="250"/>
      <c r="F254" s="250"/>
      <c r="G254" s="250"/>
      <c r="H254" s="250"/>
      <c r="I254" s="250"/>
      <c r="J254" s="250"/>
      <c r="K254" s="250"/>
      <c r="L254" s="250"/>
      <c r="M254" s="250"/>
      <c r="N254" s="250"/>
      <c r="O254" s="250"/>
      <c r="P254" s="250"/>
      <c r="Q254" s="250"/>
      <c r="R254" s="250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</row>
    <row r="255" spans="1:33" s="43" customFormat="1" ht="10.5" customHeight="1">
      <c r="A255" s="249"/>
      <c r="B255" s="250"/>
      <c r="C255" s="250"/>
      <c r="D255" s="250"/>
      <c r="E255" s="250"/>
      <c r="F255" s="250"/>
      <c r="G255" s="250"/>
      <c r="H255" s="250"/>
      <c r="I255" s="250"/>
      <c r="J255" s="250"/>
      <c r="K255" s="250"/>
      <c r="L255" s="250"/>
      <c r="M255" s="250"/>
      <c r="N255" s="250"/>
      <c r="O255" s="250"/>
      <c r="P255" s="250"/>
      <c r="Q255" s="250"/>
      <c r="R255" s="250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</row>
    <row r="256" spans="1:33" s="43" customFormat="1" ht="10.5" customHeight="1">
      <c r="A256" s="249"/>
      <c r="B256" s="250"/>
      <c r="C256" s="250"/>
      <c r="D256" s="250"/>
      <c r="E256" s="250"/>
      <c r="F256" s="250"/>
      <c r="G256" s="250"/>
      <c r="H256" s="250"/>
      <c r="I256" s="250"/>
      <c r="J256" s="250"/>
      <c r="K256" s="250"/>
      <c r="L256" s="250"/>
      <c r="M256" s="250"/>
      <c r="N256" s="250"/>
      <c r="O256" s="250"/>
      <c r="P256" s="250"/>
      <c r="Q256" s="250"/>
      <c r="R256" s="250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</row>
    <row r="257" spans="1:33" s="43" customFormat="1" ht="10.5" customHeight="1">
      <c r="A257" s="249"/>
      <c r="B257" s="250"/>
      <c r="C257" s="250"/>
      <c r="D257" s="250"/>
      <c r="E257" s="250"/>
      <c r="F257" s="250"/>
      <c r="G257" s="250"/>
      <c r="H257" s="250"/>
      <c r="I257" s="250"/>
      <c r="J257" s="250"/>
      <c r="K257" s="250"/>
      <c r="L257" s="250"/>
      <c r="M257" s="250"/>
      <c r="N257" s="250"/>
      <c r="O257" s="250"/>
      <c r="P257" s="250"/>
      <c r="Q257" s="250"/>
      <c r="R257" s="250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</row>
    <row r="258" spans="1:33" s="43" customFormat="1" ht="10.5" customHeight="1">
      <c r="A258" s="249"/>
      <c r="B258" s="250"/>
      <c r="C258" s="250"/>
      <c r="D258" s="250"/>
      <c r="E258" s="250"/>
      <c r="F258" s="250"/>
      <c r="G258" s="250"/>
      <c r="H258" s="250"/>
      <c r="I258" s="250"/>
      <c r="J258" s="250"/>
      <c r="K258" s="250"/>
      <c r="L258" s="250"/>
      <c r="M258" s="250"/>
      <c r="N258" s="250"/>
      <c r="O258" s="250"/>
      <c r="P258" s="250"/>
      <c r="Q258" s="250"/>
      <c r="R258" s="250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</row>
    <row r="259" spans="1:18" s="254" customFormat="1" ht="5.25" customHeight="1">
      <c r="A259" s="256"/>
      <c r="B259" s="256"/>
      <c r="C259" s="595"/>
      <c r="D259" s="256"/>
      <c r="E259" s="256"/>
      <c r="F259" s="256"/>
      <c r="G259" s="256"/>
      <c r="H259" s="256"/>
      <c r="I259" s="256"/>
      <c r="J259" s="256"/>
      <c r="K259" s="256"/>
      <c r="L259" s="256"/>
      <c r="M259" s="256"/>
      <c r="N259" s="256"/>
      <c r="O259" s="256"/>
      <c r="P259" s="256"/>
      <c r="Q259" s="256"/>
      <c r="R259" s="256"/>
    </row>
    <row r="260" spans="1:21" s="255" customFormat="1" ht="36" customHeight="1">
      <c r="A260" s="672" t="s">
        <v>310</v>
      </c>
      <c r="B260" s="673"/>
      <c r="C260" s="673"/>
      <c r="D260" s="673"/>
      <c r="E260" s="673"/>
      <c r="F260" s="673"/>
      <c r="G260" s="673"/>
      <c r="H260" s="673"/>
      <c r="I260" s="673"/>
      <c r="J260" s="673"/>
      <c r="K260" s="673"/>
      <c r="L260" s="673"/>
      <c r="M260" s="673"/>
      <c r="N260" s="673"/>
      <c r="O260" s="673"/>
      <c r="P260" s="673"/>
      <c r="Q260" s="673"/>
      <c r="R260" s="673"/>
      <c r="S260" s="673"/>
      <c r="T260" s="673"/>
      <c r="U260" s="674"/>
    </row>
    <row r="261" spans="1:19" ht="4.5" customHeight="1" thickBot="1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43"/>
    </row>
    <row r="262" spans="1:21" ht="33.75" customHeight="1">
      <c r="A262" s="705" t="s">
        <v>163</v>
      </c>
      <c r="B262" s="698" t="s">
        <v>49</v>
      </c>
      <c r="C262" s="699"/>
      <c r="D262" s="687" t="s">
        <v>174</v>
      </c>
      <c r="E262" s="664" t="s">
        <v>184</v>
      </c>
      <c r="F262" s="689" t="s">
        <v>176</v>
      </c>
      <c r="G262" s="689" t="s">
        <v>177</v>
      </c>
      <c r="H262" s="689" t="s">
        <v>178</v>
      </c>
      <c r="I262" s="689" t="s">
        <v>185</v>
      </c>
      <c r="J262" s="689" t="s">
        <v>161</v>
      </c>
      <c r="K262" s="689"/>
      <c r="L262" s="689"/>
      <c r="M262" s="689" t="s">
        <v>183</v>
      </c>
      <c r="N262" s="689"/>
      <c r="O262" s="693" t="s">
        <v>155</v>
      </c>
      <c r="P262" s="691" t="s">
        <v>175</v>
      </c>
      <c r="Q262" s="676"/>
      <c r="R262" s="677" t="s">
        <v>182</v>
      </c>
      <c r="S262" s="708" t="s">
        <v>164</v>
      </c>
      <c r="T262" s="709"/>
      <c r="U262" s="679" t="s">
        <v>307</v>
      </c>
    </row>
    <row r="263" spans="1:21" ht="24" customHeight="1">
      <c r="A263" s="706"/>
      <c r="B263" s="300" t="s">
        <v>172</v>
      </c>
      <c r="C263" s="406" t="s">
        <v>154</v>
      </c>
      <c r="D263" s="688"/>
      <c r="E263" s="665"/>
      <c r="F263" s="690"/>
      <c r="G263" s="690"/>
      <c r="H263" s="690"/>
      <c r="I263" s="690"/>
      <c r="J263" s="356" t="s">
        <v>179</v>
      </c>
      <c r="K263" s="356" t="s">
        <v>180</v>
      </c>
      <c r="L263" s="356" t="s">
        <v>181</v>
      </c>
      <c r="M263" s="356" t="s">
        <v>172</v>
      </c>
      <c r="N263" s="356" t="s">
        <v>154</v>
      </c>
      <c r="O263" s="694"/>
      <c r="P263" s="298" t="s">
        <v>172</v>
      </c>
      <c r="Q263" s="299" t="s">
        <v>154</v>
      </c>
      <c r="R263" s="678"/>
      <c r="S263" s="296" t="s">
        <v>173</v>
      </c>
      <c r="T263" s="297" t="s">
        <v>154</v>
      </c>
      <c r="U263" s="680"/>
    </row>
    <row r="264" spans="1:21" ht="12.75" customHeight="1">
      <c r="A264" s="706"/>
      <c r="B264" s="333" t="s">
        <v>82</v>
      </c>
      <c r="C264" s="331" t="s">
        <v>165</v>
      </c>
      <c r="D264" s="338" t="s">
        <v>166</v>
      </c>
      <c r="E264" s="333" t="s">
        <v>87</v>
      </c>
      <c r="F264" s="331" t="s">
        <v>79</v>
      </c>
      <c r="G264" s="331" t="s">
        <v>80</v>
      </c>
      <c r="H264" s="331" t="s">
        <v>153</v>
      </c>
      <c r="I264" s="331" t="s">
        <v>160</v>
      </c>
      <c r="J264" s="331" t="s">
        <v>162</v>
      </c>
      <c r="K264" s="331" t="s">
        <v>83</v>
      </c>
      <c r="L264" s="331" t="s">
        <v>186</v>
      </c>
      <c r="M264" s="331" t="s">
        <v>187</v>
      </c>
      <c r="N264" s="331" t="s">
        <v>81</v>
      </c>
      <c r="O264" s="338" t="s">
        <v>188</v>
      </c>
      <c r="P264" s="333" t="s">
        <v>85</v>
      </c>
      <c r="Q264" s="331" t="s">
        <v>189</v>
      </c>
      <c r="R264" s="338" t="s">
        <v>190</v>
      </c>
      <c r="S264" s="333" t="s">
        <v>191</v>
      </c>
      <c r="T264" s="331" t="s">
        <v>192</v>
      </c>
      <c r="U264" s="334" t="s">
        <v>193</v>
      </c>
    </row>
    <row r="265" spans="1:21" ht="18" customHeight="1">
      <c r="A265" s="363" t="s">
        <v>195</v>
      </c>
      <c r="B265" s="435">
        <f>SUM(B266:B271)</f>
        <v>666</v>
      </c>
      <c r="C265" s="436">
        <f>SUM(C266:C271)</f>
        <v>4267</v>
      </c>
      <c r="D265" s="437">
        <f>SUM(D266:D271)</f>
        <v>4933</v>
      </c>
      <c r="E265" s="438">
        <f aca="true" t="shared" si="13" ref="E265:L265">SUM(E266:E271)</f>
        <v>45</v>
      </c>
      <c r="F265" s="439">
        <f t="shared" si="13"/>
        <v>36</v>
      </c>
      <c r="G265" s="439">
        <f t="shared" si="13"/>
        <v>0</v>
      </c>
      <c r="H265" s="439">
        <f t="shared" si="13"/>
        <v>1</v>
      </c>
      <c r="I265" s="439">
        <f t="shared" si="13"/>
        <v>0</v>
      </c>
      <c r="J265" s="439">
        <f t="shared" si="13"/>
        <v>1</v>
      </c>
      <c r="K265" s="439">
        <f t="shared" si="13"/>
        <v>0</v>
      </c>
      <c r="L265" s="439">
        <f t="shared" si="13"/>
        <v>1</v>
      </c>
      <c r="M265" s="439">
        <f aca="true" t="shared" si="14" ref="M265:U265">SUM(M266:M271)</f>
        <v>84</v>
      </c>
      <c r="N265" s="439">
        <f t="shared" si="14"/>
        <v>162</v>
      </c>
      <c r="O265" s="440">
        <f t="shared" si="14"/>
        <v>246</v>
      </c>
      <c r="P265" s="441">
        <f t="shared" si="14"/>
        <v>21</v>
      </c>
      <c r="Q265" s="442">
        <f t="shared" si="14"/>
        <v>32</v>
      </c>
      <c r="R265" s="443">
        <f t="shared" si="14"/>
        <v>53</v>
      </c>
      <c r="S265" s="444">
        <f t="shared" si="14"/>
        <v>561</v>
      </c>
      <c r="T265" s="445">
        <f t="shared" si="14"/>
        <v>4073</v>
      </c>
      <c r="U265" s="446">
        <f t="shared" si="14"/>
        <v>4634</v>
      </c>
    </row>
    <row r="266" spans="1:33" s="251" customFormat="1" ht="19.5" customHeight="1">
      <c r="A266" s="393" t="s">
        <v>261</v>
      </c>
      <c r="B266" s="447">
        <v>146</v>
      </c>
      <c r="C266" s="448">
        <v>533</v>
      </c>
      <c r="D266" s="449">
        <f aca="true" t="shared" si="15" ref="D266:D271">SUM(B266:C266)</f>
        <v>679</v>
      </c>
      <c r="E266" s="450">
        <v>13</v>
      </c>
      <c r="F266" s="451">
        <v>10</v>
      </c>
      <c r="G266" s="451">
        <v>0</v>
      </c>
      <c r="H266" s="451">
        <v>0</v>
      </c>
      <c r="I266" s="451">
        <v>0</v>
      </c>
      <c r="J266" s="451">
        <v>0</v>
      </c>
      <c r="K266" s="451">
        <v>0</v>
      </c>
      <c r="L266" s="451">
        <v>0</v>
      </c>
      <c r="M266" s="451">
        <f aca="true" t="shared" si="16" ref="M266:M271">SUM(E266:L266)</f>
        <v>23</v>
      </c>
      <c r="N266" s="451">
        <v>20</v>
      </c>
      <c r="O266" s="452">
        <f aca="true" t="shared" si="17" ref="O266:O271">SUM(M266:N266)</f>
        <v>43</v>
      </c>
      <c r="P266" s="453">
        <v>12</v>
      </c>
      <c r="Q266" s="454">
        <v>26</v>
      </c>
      <c r="R266" s="455">
        <f aca="true" t="shared" si="18" ref="R266:R271">SUM(P266:Q266)</f>
        <v>38</v>
      </c>
      <c r="S266" s="456">
        <f aca="true" t="shared" si="19" ref="S266:T271">+B266-M266-P266</f>
        <v>111</v>
      </c>
      <c r="T266" s="457">
        <f t="shared" si="19"/>
        <v>487</v>
      </c>
      <c r="U266" s="458">
        <f aca="true" t="shared" si="20" ref="U266:U271">+S266+T266</f>
        <v>598</v>
      </c>
      <c r="V266" s="252"/>
      <c r="W266" s="252"/>
      <c r="X266" s="252"/>
      <c r="Y266" s="252"/>
      <c r="Z266" s="252"/>
      <c r="AA266" s="252"/>
      <c r="AB266" s="252"/>
      <c r="AC266" s="252"/>
      <c r="AD266" s="252"/>
      <c r="AE266" s="252"/>
      <c r="AF266" s="252"/>
      <c r="AG266" s="252"/>
    </row>
    <row r="267" spans="1:33" s="251" customFormat="1" ht="19.5" customHeight="1">
      <c r="A267" s="393" t="s">
        <v>262</v>
      </c>
      <c r="B267" s="447">
        <v>142</v>
      </c>
      <c r="C267" s="448">
        <v>1126</v>
      </c>
      <c r="D267" s="449">
        <f t="shared" si="15"/>
        <v>1268</v>
      </c>
      <c r="E267" s="450">
        <v>11</v>
      </c>
      <c r="F267" s="451">
        <v>9</v>
      </c>
      <c r="G267" s="451">
        <v>0</v>
      </c>
      <c r="H267" s="451">
        <v>0</v>
      </c>
      <c r="I267" s="451">
        <v>0</v>
      </c>
      <c r="J267" s="451">
        <v>0</v>
      </c>
      <c r="K267" s="451">
        <v>0</v>
      </c>
      <c r="L267" s="451">
        <v>0</v>
      </c>
      <c r="M267" s="451">
        <f t="shared" si="16"/>
        <v>20</v>
      </c>
      <c r="N267" s="451">
        <v>28</v>
      </c>
      <c r="O267" s="452">
        <f t="shared" si="17"/>
        <v>48</v>
      </c>
      <c r="P267" s="453">
        <v>4</v>
      </c>
      <c r="Q267" s="454">
        <v>0</v>
      </c>
      <c r="R267" s="455">
        <f t="shared" si="18"/>
        <v>4</v>
      </c>
      <c r="S267" s="456">
        <f t="shared" si="19"/>
        <v>118</v>
      </c>
      <c r="T267" s="457">
        <f t="shared" si="19"/>
        <v>1098</v>
      </c>
      <c r="U267" s="458">
        <f t="shared" si="20"/>
        <v>1216</v>
      </c>
      <c r="V267" s="252"/>
      <c r="W267" s="252"/>
      <c r="X267" s="252"/>
      <c r="Y267" s="252"/>
      <c r="Z267" s="252"/>
      <c r="AA267" s="252"/>
      <c r="AB267" s="252"/>
      <c r="AC267" s="252"/>
      <c r="AD267" s="252"/>
      <c r="AE267" s="252"/>
      <c r="AF267" s="252"/>
      <c r="AG267" s="252"/>
    </row>
    <row r="268" spans="1:33" s="251" customFormat="1" ht="19.5" customHeight="1">
      <c r="A268" s="393" t="s">
        <v>263</v>
      </c>
      <c r="B268" s="447">
        <v>79</v>
      </c>
      <c r="C268" s="448">
        <v>603</v>
      </c>
      <c r="D268" s="449">
        <f t="shared" si="15"/>
        <v>682</v>
      </c>
      <c r="E268" s="450">
        <v>2</v>
      </c>
      <c r="F268" s="451">
        <v>2</v>
      </c>
      <c r="G268" s="451">
        <v>0</v>
      </c>
      <c r="H268" s="451">
        <v>0</v>
      </c>
      <c r="I268" s="451">
        <v>0</v>
      </c>
      <c r="J268" s="451">
        <v>0</v>
      </c>
      <c r="K268" s="451">
        <v>0</v>
      </c>
      <c r="L268" s="451">
        <v>0</v>
      </c>
      <c r="M268" s="451">
        <f t="shared" si="16"/>
        <v>4</v>
      </c>
      <c r="N268" s="451">
        <v>41</v>
      </c>
      <c r="O268" s="452">
        <f t="shared" si="17"/>
        <v>45</v>
      </c>
      <c r="P268" s="453">
        <v>0</v>
      </c>
      <c r="Q268" s="454">
        <v>0</v>
      </c>
      <c r="R268" s="455">
        <f t="shared" si="18"/>
        <v>0</v>
      </c>
      <c r="S268" s="456">
        <f t="shared" si="19"/>
        <v>75</v>
      </c>
      <c r="T268" s="457">
        <f t="shared" si="19"/>
        <v>562</v>
      </c>
      <c r="U268" s="458">
        <f t="shared" si="20"/>
        <v>637</v>
      </c>
      <c r="V268" s="252"/>
      <c r="W268" s="252"/>
      <c r="X268" s="252"/>
      <c r="Y268" s="252"/>
      <c r="Z268" s="252"/>
      <c r="AA268" s="252"/>
      <c r="AB268" s="252"/>
      <c r="AC268" s="252"/>
      <c r="AD268" s="252"/>
      <c r="AE268" s="252"/>
      <c r="AF268" s="252"/>
      <c r="AG268" s="252"/>
    </row>
    <row r="269" spans="1:33" s="251" customFormat="1" ht="19.5" customHeight="1">
      <c r="A269" s="393" t="s">
        <v>264</v>
      </c>
      <c r="B269" s="447">
        <v>172</v>
      </c>
      <c r="C269" s="448">
        <v>1007</v>
      </c>
      <c r="D269" s="449">
        <f t="shared" si="15"/>
        <v>1179</v>
      </c>
      <c r="E269" s="450">
        <v>6</v>
      </c>
      <c r="F269" s="451">
        <v>2</v>
      </c>
      <c r="G269" s="451">
        <v>0</v>
      </c>
      <c r="H269" s="451">
        <v>1</v>
      </c>
      <c r="I269" s="451">
        <v>0</v>
      </c>
      <c r="J269" s="451">
        <v>1</v>
      </c>
      <c r="K269" s="451">
        <v>0</v>
      </c>
      <c r="L269" s="451">
        <v>1</v>
      </c>
      <c r="M269" s="451">
        <f t="shared" si="16"/>
        <v>11</v>
      </c>
      <c r="N269" s="451">
        <v>6</v>
      </c>
      <c r="O269" s="452">
        <f t="shared" si="17"/>
        <v>17</v>
      </c>
      <c r="P269" s="453">
        <v>5</v>
      </c>
      <c r="Q269" s="454">
        <v>3</v>
      </c>
      <c r="R269" s="455">
        <f t="shared" si="18"/>
        <v>8</v>
      </c>
      <c r="S269" s="456">
        <f t="shared" si="19"/>
        <v>156</v>
      </c>
      <c r="T269" s="457">
        <f t="shared" si="19"/>
        <v>998</v>
      </c>
      <c r="U269" s="458">
        <f t="shared" si="20"/>
        <v>1154</v>
      </c>
      <c r="V269" s="252"/>
      <c r="W269" s="252"/>
      <c r="X269" s="252"/>
      <c r="Y269" s="252"/>
      <c r="Z269" s="252"/>
      <c r="AA269" s="252"/>
      <c r="AB269" s="252"/>
      <c r="AC269" s="252"/>
      <c r="AD269" s="252"/>
      <c r="AE269" s="252"/>
      <c r="AF269" s="252"/>
      <c r="AG269" s="252"/>
    </row>
    <row r="270" spans="1:33" s="251" customFormat="1" ht="19.5" customHeight="1">
      <c r="A270" s="393" t="s">
        <v>266</v>
      </c>
      <c r="B270" s="447">
        <v>65</v>
      </c>
      <c r="C270" s="448">
        <v>421</v>
      </c>
      <c r="D270" s="449">
        <f t="shared" si="15"/>
        <v>486</v>
      </c>
      <c r="E270" s="450">
        <v>6</v>
      </c>
      <c r="F270" s="451">
        <v>3</v>
      </c>
      <c r="G270" s="451">
        <v>0</v>
      </c>
      <c r="H270" s="451">
        <v>0</v>
      </c>
      <c r="I270" s="451">
        <v>0</v>
      </c>
      <c r="J270" s="451">
        <v>0</v>
      </c>
      <c r="K270" s="451">
        <v>0</v>
      </c>
      <c r="L270" s="451">
        <v>0</v>
      </c>
      <c r="M270" s="451">
        <f t="shared" si="16"/>
        <v>9</v>
      </c>
      <c r="N270" s="451">
        <v>65</v>
      </c>
      <c r="O270" s="452">
        <f t="shared" si="17"/>
        <v>74</v>
      </c>
      <c r="P270" s="453">
        <v>0</v>
      </c>
      <c r="Q270" s="454">
        <v>0</v>
      </c>
      <c r="R270" s="455">
        <f t="shared" si="18"/>
        <v>0</v>
      </c>
      <c r="S270" s="456">
        <f t="shared" si="19"/>
        <v>56</v>
      </c>
      <c r="T270" s="457">
        <f t="shared" si="19"/>
        <v>356</v>
      </c>
      <c r="U270" s="458">
        <f t="shared" si="20"/>
        <v>412</v>
      </c>
      <c r="V270" s="252"/>
      <c r="W270" s="252"/>
      <c r="X270" s="252"/>
      <c r="Y270" s="252"/>
      <c r="Z270" s="252"/>
      <c r="AA270" s="252"/>
      <c r="AB270" s="252"/>
      <c r="AC270" s="252"/>
      <c r="AD270" s="252"/>
      <c r="AE270" s="252"/>
      <c r="AF270" s="252"/>
      <c r="AG270" s="252"/>
    </row>
    <row r="271" spans="1:33" s="251" customFormat="1" ht="19.5" customHeight="1" thickBot="1">
      <c r="A271" s="394" t="s">
        <v>265</v>
      </c>
      <c r="B271" s="459">
        <v>62</v>
      </c>
      <c r="C271" s="460">
        <v>577</v>
      </c>
      <c r="D271" s="461">
        <f t="shared" si="15"/>
        <v>639</v>
      </c>
      <c r="E271" s="563">
        <v>7</v>
      </c>
      <c r="F271" s="462">
        <v>10</v>
      </c>
      <c r="G271" s="462">
        <v>0</v>
      </c>
      <c r="H271" s="462">
        <v>0</v>
      </c>
      <c r="I271" s="462">
        <v>0</v>
      </c>
      <c r="J271" s="462">
        <v>0</v>
      </c>
      <c r="K271" s="462">
        <v>0</v>
      </c>
      <c r="L271" s="462">
        <v>0</v>
      </c>
      <c r="M271" s="462">
        <f t="shared" si="16"/>
        <v>17</v>
      </c>
      <c r="N271" s="462">
        <v>2</v>
      </c>
      <c r="O271" s="463">
        <f t="shared" si="17"/>
        <v>19</v>
      </c>
      <c r="P271" s="464">
        <v>0</v>
      </c>
      <c r="Q271" s="465">
        <v>3</v>
      </c>
      <c r="R271" s="466">
        <f t="shared" si="18"/>
        <v>3</v>
      </c>
      <c r="S271" s="467">
        <f t="shared" si="19"/>
        <v>45</v>
      </c>
      <c r="T271" s="468">
        <f t="shared" si="19"/>
        <v>572</v>
      </c>
      <c r="U271" s="469">
        <f t="shared" si="20"/>
        <v>617</v>
      </c>
      <c r="V271" s="252"/>
      <c r="W271" s="252"/>
      <c r="X271" s="252"/>
      <c r="Y271" s="252"/>
      <c r="Z271" s="252"/>
      <c r="AA271" s="252"/>
      <c r="AB271" s="252"/>
      <c r="AC271" s="252"/>
      <c r="AD271" s="252"/>
      <c r="AE271" s="252"/>
      <c r="AF271" s="252"/>
      <c r="AG271" s="252"/>
    </row>
    <row r="272" spans="1:33" s="43" customFormat="1" ht="12.75" customHeight="1">
      <c r="A272" s="695" t="s">
        <v>308</v>
      </c>
      <c r="B272" s="695"/>
      <c r="C272" s="695"/>
      <c r="D272" s="695"/>
      <c r="E272" s="695"/>
      <c r="F272" s="695"/>
      <c r="G272" s="695"/>
      <c r="H272" s="695"/>
      <c r="I272" s="695"/>
      <c r="J272" s="695"/>
      <c r="K272" s="695"/>
      <c r="L272" s="695"/>
      <c r="M272" s="695"/>
      <c r="N272" s="695"/>
      <c r="O272" s="695"/>
      <c r="P272" s="695"/>
      <c r="Q272" s="695"/>
      <c r="R272" s="695"/>
      <c r="S272" s="695"/>
      <c r="T272" s="695"/>
      <c r="U272" s="695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</row>
    <row r="273" spans="1:33" s="43" customFormat="1" ht="10.5" customHeight="1">
      <c r="A273" s="728"/>
      <c r="B273" s="728"/>
      <c r="C273" s="728"/>
      <c r="D273" s="728"/>
      <c r="E273" s="728"/>
      <c r="F273" s="728"/>
      <c r="G273" s="728"/>
      <c r="H273" s="728"/>
      <c r="I273" s="728"/>
      <c r="J273" s="728"/>
      <c r="K273" s="728"/>
      <c r="L273" s="728"/>
      <c r="M273" s="728"/>
      <c r="N273" s="728"/>
      <c r="O273" s="728"/>
      <c r="P273" s="728"/>
      <c r="Q273" s="728"/>
      <c r="R273" s="728"/>
      <c r="S273" s="728"/>
      <c r="T273" s="728"/>
      <c r="U273" s="728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</row>
    <row r="274" spans="1:33" s="43" customFormat="1" ht="10.5" customHeight="1">
      <c r="A274" s="249"/>
      <c r="B274" s="250"/>
      <c r="C274" s="250"/>
      <c r="D274" s="250"/>
      <c r="E274" s="250"/>
      <c r="F274" s="250"/>
      <c r="G274" s="250"/>
      <c r="H274" s="250"/>
      <c r="I274" s="250"/>
      <c r="J274" s="250"/>
      <c r="K274" s="250"/>
      <c r="L274" s="250"/>
      <c r="M274" s="250"/>
      <c r="N274" s="250"/>
      <c r="O274" s="250"/>
      <c r="P274" s="250"/>
      <c r="Q274" s="250"/>
      <c r="R274" s="250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</row>
    <row r="275" spans="1:33" s="43" customFormat="1" ht="10.5" customHeight="1">
      <c r="A275" s="249"/>
      <c r="B275" s="250"/>
      <c r="C275" s="250"/>
      <c r="D275" s="250"/>
      <c r="E275" s="250"/>
      <c r="F275" s="250"/>
      <c r="G275" s="250"/>
      <c r="H275" s="250"/>
      <c r="I275" s="250"/>
      <c r="J275" s="250"/>
      <c r="K275" s="250"/>
      <c r="L275" s="250"/>
      <c r="M275" s="250"/>
      <c r="N275" s="250"/>
      <c r="O275" s="250"/>
      <c r="P275" s="250"/>
      <c r="Q275" s="250"/>
      <c r="R275" s="250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</row>
    <row r="276" spans="1:33" s="43" customFormat="1" ht="10.5" customHeight="1">
      <c r="A276" s="249"/>
      <c r="B276" s="250"/>
      <c r="C276" s="250"/>
      <c r="D276" s="250"/>
      <c r="E276" s="250"/>
      <c r="F276" s="250"/>
      <c r="G276" s="250"/>
      <c r="H276" s="250"/>
      <c r="I276" s="250"/>
      <c r="J276" s="250"/>
      <c r="K276" s="250"/>
      <c r="L276" s="250"/>
      <c r="M276" s="250"/>
      <c r="N276" s="250"/>
      <c r="O276" s="250"/>
      <c r="P276" s="250"/>
      <c r="Q276" s="250"/>
      <c r="R276" s="250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</row>
    <row r="277" spans="1:33" s="43" customFormat="1" ht="10.5" customHeight="1">
      <c r="A277" s="249"/>
      <c r="B277" s="250"/>
      <c r="C277" s="250"/>
      <c r="D277" s="250"/>
      <c r="E277" s="250"/>
      <c r="F277" s="250"/>
      <c r="G277" s="250"/>
      <c r="H277" s="250"/>
      <c r="I277" s="250"/>
      <c r="J277" s="250"/>
      <c r="K277" s="250"/>
      <c r="L277" s="250"/>
      <c r="M277" s="250"/>
      <c r="N277" s="250"/>
      <c r="O277" s="250"/>
      <c r="P277" s="250"/>
      <c r="Q277" s="250"/>
      <c r="R277" s="250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</row>
    <row r="278" spans="1:33" s="43" customFormat="1" ht="10.5" customHeight="1">
      <c r="A278" s="249"/>
      <c r="B278" s="250"/>
      <c r="C278" s="250"/>
      <c r="D278" s="250"/>
      <c r="E278" s="250"/>
      <c r="F278" s="250"/>
      <c r="G278" s="250"/>
      <c r="H278" s="250"/>
      <c r="I278" s="250"/>
      <c r="J278" s="250"/>
      <c r="K278" s="250"/>
      <c r="L278" s="250"/>
      <c r="M278" s="250"/>
      <c r="N278" s="250"/>
      <c r="O278" s="250"/>
      <c r="P278" s="250"/>
      <c r="Q278" s="250"/>
      <c r="R278" s="250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</row>
    <row r="279" spans="1:33" s="43" customFormat="1" ht="10.5" customHeight="1">
      <c r="A279" s="249"/>
      <c r="B279" s="250"/>
      <c r="C279" s="250"/>
      <c r="D279" s="250"/>
      <c r="E279" s="250"/>
      <c r="F279" s="250"/>
      <c r="G279" s="250"/>
      <c r="H279" s="250"/>
      <c r="I279" s="250"/>
      <c r="J279" s="250"/>
      <c r="K279" s="250"/>
      <c r="L279" s="250"/>
      <c r="M279" s="250"/>
      <c r="N279" s="250"/>
      <c r="O279" s="250"/>
      <c r="P279" s="250"/>
      <c r="Q279" s="250"/>
      <c r="R279" s="250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</row>
    <row r="280" spans="1:33" s="43" customFormat="1" ht="10.5" customHeight="1">
      <c r="A280" s="249"/>
      <c r="B280" s="250"/>
      <c r="C280" s="250"/>
      <c r="D280" s="250"/>
      <c r="E280" s="250"/>
      <c r="F280" s="250"/>
      <c r="G280" s="250"/>
      <c r="H280" s="250"/>
      <c r="I280" s="250"/>
      <c r="J280" s="250"/>
      <c r="K280" s="250"/>
      <c r="L280" s="250"/>
      <c r="M280" s="250"/>
      <c r="N280" s="250"/>
      <c r="O280" s="250"/>
      <c r="P280" s="250"/>
      <c r="Q280" s="250"/>
      <c r="R280" s="250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</row>
    <row r="281" spans="1:33" s="43" customFormat="1" ht="10.5" customHeight="1">
      <c r="A281" s="249"/>
      <c r="B281" s="250"/>
      <c r="C281" s="250"/>
      <c r="D281" s="250"/>
      <c r="E281" s="250"/>
      <c r="F281" s="250"/>
      <c r="G281" s="250"/>
      <c r="H281" s="250"/>
      <c r="I281" s="250"/>
      <c r="J281" s="250"/>
      <c r="K281" s="250"/>
      <c r="L281" s="250"/>
      <c r="M281" s="250"/>
      <c r="N281" s="250"/>
      <c r="O281" s="250"/>
      <c r="P281" s="250"/>
      <c r="Q281" s="250"/>
      <c r="R281" s="250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</row>
    <row r="282" spans="1:33" s="43" customFormat="1" ht="10.5" customHeight="1">
      <c r="A282" s="249"/>
      <c r="B282" s="250"/>
      <c r="C282" s="250"/>
      <c r="D282" s="250"/>
      <c r="E282" s="250"/>
      <c r="F282" s="250"/>
      <c r="G282" s="250"/>
      <c r="H282" s="250"/>
      <c r="I282" s="250"/>
      <c r="J282" s="250"/>
      <c r="K282" s="250"/>
      <c r="L282" s="250"/>
      <c r="M282" s="250"/>
      <c r="N282" s="250"/>
      <c r="O282" s="250"/>
      <c r="P282" s="250"/>
      <c r="Q282" s="250"/>
      <c r="R282" s="250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</row>
    <row r="283" spans="1:33" s="43" customFormat="1" ht="10.5" customHeight="1">
      <c r="A283" s="249"/>
      <c r="B283" s="250"/>
      <c r="C283" s="250"/>
      <c r="D283" s="250"/>
      <c r="E283" s="250"/>
      <c r="F283" s="250"/>
      <c r="G283" s="250"/>
      <c r="H283" s="250"/>
      <c r="I283" s="250"/>
      <c r="J283" s="250"/>
      <c r="K283" s="250"/>
      <c r="L283" s="250"/>
      <c r="M283" s="250"/>
      <c r="N283" s="250"/>
      <c r="O283" s="250"/>
      <c r="P283" s="250"/>
      <c r="Q283" s="250"/>
      <c r="R283" s="250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</row>
    <row r="284" spans="1:33" s="43" customFormat="1" ht="10.5" customHeight="1">
      <c r="A284" s="249"/>
      <c r="B284" s="250"/>
      <c r="C284" s="250"/>
      <c r="D284" s="250"/>
      <c r="E284" s="250"/>
      <c r="F284" s="250"/>
      <c r="G284" s="250"/>
      <c r="H284" s="250"/>
      <c r="I284" s="250"/>
      <c r="J284" s="250"/>
      <c r="K284" s="250"/>
      <c r="L284" s="250"/>
      <c r="M284" s="250"/>
      <c r="N284" s="250"/>
      <c r="O284" s="250"/>
      <c r="P284" s="250"/>
      <c r="Q284" s="250"/>
      <c r="R284" s="250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</row>
    <row r="285" spans="1:33" s="43" customFormat="1" ht="10.5" customHeight="1">
      <c r="A285" s="249"/>
      <c r="B285" s="250"/>
      <c r="C285" s="250"/>
      <c r="D285" s="250"/>
      <c r="E285" s="250"/>
      <c r="F285" s="250"/>
      <c r="G285" s="250"/>
      <c r="H285" s="250"/>
      <c r="I285" s="250"/>
      <c r="J285" s="250"/>
      <c r="K285" s="250"/>
      <c r="L285" s="250"/>
      <c r="M285" s="250"/>
      <c r="N285" s="250"/>
      <c r="O285" s="250"/>
      <c r="P285" s="250"/>
      <c r="Q285" s="250"/>
      <c r="R285" s="250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</row>
    <row r="286" spans="1:33" s="43" customFormat="1" ht="10.5" customHeight="1">
      <c r="A286" s="249"/>
      <c r="B286" s="250"/>
      <c r="C286" s="250"/>
      <c r="D286" s="250"/>
      <c r="E286" s="250"/>
      <c r="F286" s="250"/>
      <c r="G286" s="250"/>
      <c r="H286" s="250"/>
      <c r="I286" s="250"/>
      <c r="J286" s="250"/>
      <c r="K286" s="250"/>
      <c r="L286" s="250"/>
      <c r="M286" s="250"/>
      <c r="N286" s="250"/>
      <c r="O286" s="250"/>
      <c r="P286" s="250"/>
      <c r="Q286" s="250"/>
      <c r="R286" s="250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</row>
    <row r="287" spans="1:33" s="43" customFormat="1" ht="10.5" customHeight="1">
      <c r="A287" s="249"/>
      <c r="B287" s="250"/>
      <c r="C287" s="250"/>
      <c r="D287" s="250"/>
      <c r="E287" s="250"/>
      <c r="F287" s="250"/>
      <c r="G287" s="250"/>
      <c r="H287" s="250"/>
      <c r="I287" s="250"/>
      <c r="J287" s="250"/>
      <c r="K287" s="250"/>
      <c r="L287" s="250"/>
      <c r="M287" s="250"/>
      <c r="N287" s="250"/>
      <c r="O287" s="250"/>
      <c r="P287" s="250"/>
      <c r="Q287" s="250"/>
      <c r="R287" s="250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</row>
    <row r="288" spans="1:33" s="43" customFormat="1" ht="10.5" customHeight="1">
      <c r="A288" s="249"/>
      <c r="B288" s="250"/>
      <c r="C288" s="250"/>
      <c r="D288" s="250"/>
      <c r="E288" s="250"/>
      <c r="F288" s="250"/>
      <c r="G288" s="250"/>
      <c r="H288" s="250"/>
      <c r="I288" s="250"/>
      <c r="J288" s="250"/>
      <c r="K288" s="250"/>
      <c r="L288" s="250"/>
      <c r="M288" s="250"/>
      <c r="N288" s="250"/>
      <c r="O288" s="250"/>
      <c r="P288" s="250"/>
      <c r="Q288" s="250"/>
      <c r="R288" s="250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</row>
    <row r="289" spans="1:33" s="43" customFormat="1" ht="10.5" customHeight="1">
      <c r="A289" s="249"/>
      <c r="B289" s="250"/>
      <c r="C289" s="250"/>
      <c r="D289" s="250"/>
      <c r="E289" s="250"/>
      <c r="F289" s="250"/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</row>
    <row r="290" spans="1:33" s="43" customFormat="1" ht="10.5" customHeight="1">
      <c r="A290" s="249"/>
      <c r="B290" s="250"/>
      <c r="C290" s="250"/>
      <c r="D290" s="250"/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</row>
    <row r="291" spans="1:33" s="43" customFormat="1" ht="10.5" customHeight="1">
      <c r="A291" s="249"/>
      <c r="B291" s="250"/>
      <c r="C291" s="250"/>
      <c r="D291" s="250"/>
      <c r="E291" s="250"/>
      <c r="F291" s="250"/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</row>
    <row r="292" spans="1:33" s="43" customFormat="1" ht="10.5" customHeight="1">
      <c r="A292" s="249"/>
      <c r="B292" s="250"/>
      <c r="C292" s="250"/>
      <c r="D292" s="250"/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</row>
    <row r="293" spans="1:33" s="43" customFormat="1" ht="10.5" customHeight="1">
      <c r="A293" s="249"/>
      <c r="B293" s="250"/>
      <c r="C293" s="250"/>
      <c r="D293" s="250"/>
      <c r="E293" s="250"/>
      <c r="F293" s="250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</row>
    <row r="294" spans="1:33" s="43" customFormat="1" ht="10.5" customHeight="1">
      <c r="A294" s="249"/>
      <c r="B294" s="250"/>
      <c r="C294" s="250"/>
      <c r="D294" s="250"/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</row>
    <row r="295" spans="1:33" s="43" customFormat="1" ht="10.5" customHeight="1">
      <c r="A295" s="249"/>
      <c r="B295" s="250"/>
      <c r="C295" s="250"/>
      <c r="D295" s="250"/>
      <c r="E295" s="250"/>
      <c r="F295" s="250"/>
      <c r="G295" s="250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</row>
    <row r="296" spans="1:33" s="43" customFormat="1" ht="10.5" customHeight="1">
      <c r="A296" s="249"/>
      <c r="B296" s="250"/>
      <c r="C296" s="250"/>
      <c r="D296" s="250"/>
      <c r="E296" s="250"/>
      <c r="F296" s="250"/>
      <c r="G296" s="250"/>
      <c r="H296" s="250"/>
      <c r="I296" s="250"/>
      <c r="J296" s="250"/>
      <c r="K296" s="250"/>
      <c r="L296" s="250"/>
      <c r="M296" s="250"/>
      <c r="N296" s="250"/>
      <c r="O296" s="250"/>
      <c r="P296" s="250"/>
      <c r="Q296" s="250"/>
      <c r="R296" s="250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</row>
    <row r="297" spans="1:33" s="43" customFormat="1" ht="10.5" customHeight="1">
      <c r="A297" s="249"/>
      <c r="B297" s="250"/>
      <c r="C297" s="250"/>
      <c r="D297" s="250"/>
      <c r="E297" s="250"/>
      <c r="F297" s="250"/>
      <c r="G297" s="250"/>
      <c r="H297" s="250"/>
      <c r="I297" s="250"/>
      <c r="J297" s="250"/>
      <c r="K297" s="250"/>
      <c r="L297" s="250"/>
      <c r="M297" s="250"/>
      <c r="N297" s="250"/>
      <c r="O297" s="250"/>
      <c r="P297" s="250"/>
      <c r="Q297" s="250"/>
      <c r="R297" s="250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</row>
    <row r="298" spans="1:33" s="43" customFormat="1" ht="10.5" customHeight="1">
      <c r="A298" s="249"/>
      <c r="B298" s="250"/>
      <c r="C298" s="250"/>
      <c r="D298" s="250"/>
      <c r="E298" s="250"/>
      <c r="F298" s="250"/>
      <c r="G298" s="250"/>
      <c r="H298" s="250"/>
      <c r="I298" s="250"/>
      <c r="J298" s="250"/>
      <c r="K298" s="250"/>
      <c r="L298" s="250"/>
      <c r="M298" s="250"/>
      <c r="N298" s="250"/>
      <c r="O298" s="250"/>
      <c r="P298" s="250"/>
      <c r="Q298" s="250"/>
      <c r="R298" s="250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</row>
    <row r="299" spans="1:33" s="43" customFormat="1" ht="10.5" customHeight="1">
      <c r="A299" s="249"/>
      <c r="B299" s="250"/>
      <c r="C299" s="250"/>
      <c r="D299" s="250"/>
      <c r="E299" s="250"/>
      <c r="F299" s="250"/>
      <c r="G299" s="250"/>
      <c r="H299" s="250"/>
      <c r="I299" s="250"/>
      <c r="J299" s="250"/>
      <c r="K299" s="250"/>
      <c r="L299" s="250"/>
      <c r="M299" s="250"/>
      <c r="N299" s="250"/>
      <c r="O299" s="250"/>
      <c r="P299" s="250"/>
      <c r="Q299" s="250"/>
      <c r="R299" s="250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</row>
    <row r="300" spans="1:33" s="43" customFormat="1" ht="10.5" customHeight="1">
      <c r="A300" s="249"/>
      <c r="B300" s="250"/>
      <c r="C300" s="250"/>
      <c r="D300" s="250"/>
      <c r="E300" s="250"/>
      <c r="F300" s="250"/>
      <c r="G300" s="250"/>
      <c r="H300" s="250"/>
      <c r="I300" s="250"/>
      <c r="J300" s="250"/>
      <c r="K300" s="250"/>
      <c r="L300" s="250"/>
      <c r="M300" s="250"/>
      <c r="N300" s="250"/>
      <c r="O300" s="250"/>
      <c r="P300" s="250"/>
      <c r="Q300" s="250"/>
      <c r="R300" s="250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</row>
    <row r="301" spans="1:33" s="43" customFormat="1" ht="10.5" customHeight="1">
      <c r="A301" s="249"/>
      <c r="B301" s="250"/>
      <c r="C301" s="250"/>
      <c r="D301" s="250"/>
      <c r="E301" s="250"/>
      <c r="F301" s="250"/>
      <c r="G301" s="250"/>
      <c r="H301" s="250"/>
      <c r="I301" s="250"/>
      <c r="J301" s="250"/>
      <c r="K301" s="250"/>
      <c r="L301" s="250"/>
      <c r="M301" s="250"/>
      <c r="N301" s="250"/>
      <c r="O301" s="250"/>
      <c r="P301" s="250"/>
      <c r="Q301" s="250"/>
      <c r="R301" s="250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</row>
    <row r="302" spans="1:33" s="43" customFormat="1" ht="10.5" customHeight="1">
      <c r="A302" s="249"/>
      <c r="B302" s="250"/>
      <c r="C302" s="250"/>
      <c r="D302" s="250"/>
      <c r="E302" s="250"/>
      <c r="F302" s="250"/>
      <c r="G302" s="250"/>
      <c r="H302" s="250"/>
      <c r="I302" s="250"/>
      <c r="J302" s="250"/>
      <c r="K302" s="250"/>
      <c r="L302" s="250"/>
      <c r="M302" s="250"/>
      <c r="N302" s="250"/>
      <c r="O302" s="250"/>
      <c r="P302" s="250"/>
      <c r="Q302" s="250"/>
      <c r="R302" s="250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</row>
    <row r="303" spans="1:33" s="43" customFormat="1" ht="10.5" customHeight="1">
      <c r="A303" s="249"/>
      <c r="B303" s="250"/>
      <c r="C303" s="250"/>
      <c r="D303" s="250"/>
      <c r="E303" s="250"/>
      <c r="F303" s="250"/>
      <c r="G303" s="250"/>
      <c r="H303" s="250"/>
      <c r="I303" s="250"/>
      <c r="J303" s="250"/>
      <c r="K303" s="250"/>
      <c r="L303" s="250"/>
      <c r="M303" s="250"/>
      <c r="N303" s="250"/>
      <c r="O303" s="250"/>
      <c r="P303" s="250"/>
      <c r="Q303" s="250"/>
      <c r="R303" s="250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</row>
    <row r="304" spans="1:33" s="43" customFormat="1" ht="10.5" customHeight="1">
      <c r="A304" s="249"/>
      <c r="B304" s="250"/>
      <c r="C304" s="250"/>
      <c r="D304" s="250"/>
      <c r="E304" s="250"/>
      <c r="F304" s="250"/>
      <c r="G304" s="250"/>
      <c r="H304" s="250"/>
      <c r="I304" s="250"/>
      <c r="J304" s="250"/>
      <c r="K304" s="250"/>
      <c r="L304" s="250"/>
      <c r="M304" s="250"/>
      <c r="N304" s="250"/>
      <c r="O304" s="250"/>
      <c r="P304" s="250"/>
      <c r="Q304" s="250"/>
      <c r="R304" s="250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</row>
    <row r="305" spans="1:33" s="43" customFormat="1" ht="10.5" customHeight="1">
      <c r="A305" s="249"/>
      <c r="B305" s="250"/>
      <c r="C305" s="250"/>
      <c r="D305" s="250"/>
      <c r="E305" s="250"/>
      <c r="F305" s="250"/>
      <c r="G305" s="250"/>
      <c r="H305" s="250"/>
      <c r="I305" s="250"/>
      <c r="J305" s="250"/>
      <c r="K305" s="250"/>
      <c r="L305" s="250"/>
      <c r="M305" s="250"/>
      <c r="N305" s="250"/>
      <c r="O305" s="250"/>
      <c r="P305" s="250"/>
      <c r="Q305" s="250"/>
      <c r="R305" s="250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</row>
    <row r="306" spans="1:33" s="43" customFormat="1" ht="10.5" customHeight="1">
      <c r="A306" s="249"/>
      <c r="B306" s="250"/>
      <c r="C306" s="250"/>
      <c r="D306" s="250"/>
      <c r="E306" s="250"/>
      <c r="F306" s="250"/>
      <c r="G306" s="250"/>
      <c r="H306" s="250"/>
      <c r="I306" s="250"/>
      <c r="J306" s="250"/>
      <c r="K306" s="250"/>
      <c r="L306" s="250"/>
      <c r="M306" s="250"/>
      <c r="N306" s="250"/>
      <c r="O306" s="250"/>
      <c r="P306" s="250"/>
      <c r="Q306" s="250"/>
      <c r="R306" s="250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</row>
    <row r="307" spans="1:21" s="254" customFormat="1" ht="21.75" customHeight="1" hidden="1">
      <c r="A307" s="684" t="s">
        <v>152</v>
      </c>
      <c r="B307" s="685"/>
      <c r="C307" s="685"/>
      <c r="D307" s="685"/>
      <c r="E307" s="685"/>
      <c r="F307" s="685"/>
      <c r="G307" s="685"/>
      <c r="H307" s="685"/>
      <c r="I307" s="685"/>
      <c r="J307" s="685"/>
      <c r="K307" s="685"/>
      <c r="L307" s="685"/>
      <c r="M307" s="685"/>
      <c r="N307" s="685"/>
      <c r="O307" s="685"/>
      <c r="P307" s="685"/>
      <c r="Q307" s="685"/>
      <c r="R307" s="685"/>
      <c r="S307" s="685"/>
      <c r="T307" s="685"/>
      <c r="U307" s="686"/>
    </row>
    <row r="308" spans="1:21" s="254" customFormat="1" ht="24" customHeight="1">
      <c r="A308" s="731" t="s">
        <v>151</v>
      </c>
      <c r="B308" s="732"/>
      <c r="C308" s="732"/>
      <c r="D308" s="732"/>
      <c r="E308" s="732"/>
      <c r="F308" s="732"/>
      <c r="G308" s="732"/>
      <c r="H308" s="732"/>
      <c r="I308" s="732"/>
      <c r="J308" s="732"/>
      <c r="K308" s="732"/>
      <c r="L308" s="732"/>
      <c r="M308" s="732"/>
      <c r="N308" s="732"/>
      <c r="O308" s="732"/>
      <c r="P308" s="732"/>
      <c r="Q308" s="732"/>
      <c r="R308" s="732"/>
      <c r="S308" s="732"/>
      <c r="T308" s="732"/>
      <c r="U308" s="733"/>
    </row>
    <row r="309" spans="1:18" s="254" customFormat="1" ht="5.25" customHeight="1">
      <c r="A309" s="256"/>
      <c r="B309" s="256"/>
      <c r="C309" s="595"/>
      <c r="D309" s="256"/>
      <c r="E309" s="256"/>
      <c r="F309" s="256"/>
      <c r="G309" s="256"/>
      <c r="H309" s="256"/>
      <c r="I309" s="256"/>
      <c r="J309" s="256"/>
      <c r="K309" s="256"/>
      <c r="L309" s="256"/>
      <c r="M309" s="256"/>
      <c r="N309" s="256"/>
      <c r="O309" s="256"/>
      <c r="P309" s="256"/>
      <c r="Q309" s="256"/>
      <c r="R309" s="256"/>
    </row>
    <row r="310" spans="1:21" s="255" customFormat="1" ht="40.5" customHeight="1">
      <c r="A310" s="672" t="s">
        <v>311</v>
      </c>
      <c r="B310" s="673"/>
      <c r="C310" s="673"/>
      <c r="D310" s="673"/>
      <c r="E310" s="673"/>
      <c r="F310" s="673"/>
      <c r="G310" s="673"/>
      <c r="H310" s="673"/>
      <c r="I310" s="673"/>
      <c r="J310" s="673"/>
      <c r="K310" s="673"/>
      <c r="L310" s="673"/>
      <c r="M310" s="673"/>
      <c r="N310" s="673"/>
      <c r="O310" s="673"/>
      <c r="P310" s="673"/>
      <c r="Q310" s="673"/>
      <c r="R310" s="673"/>
      <c r="S310" s="673"/>
      <c r="T310" s="673"/>
      <c r="U310" s="674"/>
    </row>
    <row r="311" spans="1:19" ht="11.25" customHeight="1" thickBot="1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43"/>
    </row>
    <row r="312" spans="1:21" ht="36" customHeight="1">
      <c r="A312" s="669" t="s">
        <v>163</v>
      </c>
      <c r="B312" s="698" t="s">
        <v>49</v>
      </c>
      <c r="C312" s="699"/>
      <c r="D312" s="687" t="s">
        <v>174</v>
      </c>
      <c r="E312" s="664" t="s">
        <v>184</v>
      </c>
      <c r="F312" s="689" t="s">
        <v>176</v>
      </c>
      <c r="G312" s="689" t="s">
        <v>177</v>
      </c>
      <c r="H312" s="689" t="s">
        <v>178</v>
      </c>
      <c r="I312" s="689" t="s">
        <v>185</v>
      </c>
      <c r="J312" s="689" t="s">
        <v>161</v>
      </c>
      <c r="K312" s="689"/>
      <c r="L312" s="689"/>
      <c r="M312" s="689" t="s">
        <v>183</v>
      </c>
      <c r="N312" s="689"/>
      <c r="O312" s="693" t="s">
        <v>155</v>
      </c>
      <c r="P312" s="691" t="s">
        <v>175</v>
      </c>
      <c r="Q312" s="676"/>
      <c r="R312" s="729" t="s">
        <v>182</v>
      </c>
      <c r="S312" s="735" t="s">
        <v>164</v>
      </c>
      <c r="T312" s="709"/>
      <c r="U312" s="679" t="s">
        <v>307</v>
      </c>
    </row>
    <row r="313" spans="1:21" ht="28.5" customHeight="1">
      <c r="A313" s="670"/>
      <c r="B313" s="300" t="s">
        <v>172</v>
      </c>
      <c r="C313" s="406" t="s">
        <v>154</v>
      </c>
      <c r="D313" s="688"/>
      <c r="E313" s="665"/>
      <c r="F313" s="690"/>
      <c r="G313" s="690"/>
      <c r="H313" s="690"/>
      <c r="I313" s="690"/>
      <c r="J313" s="367" t="s">
        <v>179</v>
      </c>
      <c r="K313" s="367" t="s">
        <v>180</v>
      </c>
      <c r="L313" s="367" t="s">
        <v>181</v>
      </c>
      <c r="M313" s="367" t="s">
        <v>172</v>
      </c>
      <c r="N313" s="367" t="s">
        <v>154</v>
      </c>
      <c r="O313" s="694"/>
      <c r="P313" s="298" t="s">
        <v>172</v>
      </c>
      <c r="Q313" s="299" t="s">
        <v>154</v>
      </c>
      <c r="R313" s="730"/>
      <c r="S313" s="371" t="s">
        <v>173</v>
      </c>
      <c r="T313" s="297" t="s">
        <v>154</v>
      </c>
      <c r="U313" s="680"/>
    </row>
    <row r="314" spans="1:21" ht="15.75" customHeight="1">
      <c r="A314" s="671"/>
      <c r="B314" s="333" t="s">
        <v>82</v>
      </c>
      <c r="C314" s="331" t="s">
        <v>165</v>
      </c>
      <c r="D314" s="338" t="s">
        <v>166</v>
      </c>
      <c r="E314" s="333" t="s">
        <v>87</v>
      </c>
      <c r="F314" s="331" t="s">
        <v>79</v>
      </c>
      <c r="G314" s="331" t="s">
        <v>80</v>
      </c>
      <c r="H314" s="331" t="s">
        <v>153</v>
      </c>
      <c r="I314" s="331" t="s">
        <v>160</v>
      </c>
      <c r="J314" s="331" t="s">
        <v>162</v>
      </c>
      <c r="K314" s="331" t="s">
        <v>83</v>
      </c>
      <c r="L314" s="331" t="s">
        <v>186</v>
      </c>
      <c r="M314" s="331" t="s">
        <v>187</v>
      </c>
      <c r="N314" s="331" t="s">
        <v>81</v>
      </c>
      <c r="O314" s="338" t="s">
        <v>188</v>
      </c>
      <c r="P314" s="333" t="s">
        <v>85</v>
      </c>
      <c r="Q314" s="331" t="s">
        <v>189</v>
      </c>
      <c r="R314" s="334" t="s">
        <v>190</v>
      </c>
      <c r="S314" s="264" t="s">
        <v>191</v>
      </c>
      <c r="T314" s="264" t="s">
        <v>192</v>
      </c>
      <c r="U314" s="272" t="s">
        <v>193</v>
      </c>
    </row>
    <row r="315" spans="1:21" ht="23.25" customHeight="1">
      <c r="A315" s="363" t="s">
        <v>169</v>
      </c>
      <c r="B315" s="316">
        <f>SUM(B316:B319)</f>
        <v>3307</v>
      </c>
      <c r="C315" s="324">
        <f>SUM(C316:C319)</f>
        <v>4197</v>
      </c>
      <c r="D315" s="304">
        <f>SUM(D316:D319)</f>
        <v>7504</v>
      </c>
      <c r="E315" s="412">
        <v>30</v>
      </c>
      <c r="F315" s="339">
        <f aca="true" t="shared" si="21" ref="F315:U315">SUM(F316:F319)</f>
        <v>9</v>
      </c>
      <c r="G315" s="339">
        <f t="shared" si="21"/>
        <v>10</v>
      </c>
      <c r="H315" s="339">
        <f t="shared" si="21"/>
        <v>0</v>
      </c>
      <c r="I315" s="339">
        <f t="shared" si="21"/>
        <v>22</v>
      </c>
      <c r="J315" s="339">
        <f t="shared" si="21"/>
        <v>27</v>
      </c>
      <c r="K315" s="339">
        <f t="shared" si="21"/>
        <v>1</v>
      </c>
      <c r="L315" s="339">
        <f t="shared" si="21"/>
        <v>1</v>
      </c>
      <c r="M315" s="339">
        <f t="shared" si="21"/>
        <v>448</v>
      </c>
      <c r="N315" s="339">
        <f t="shared" si="21"/>
        <v>86</v>
      </c>
      <c r="O315" s="360">
        <f t="shared" si="21"/>
        <v>534</v>
      </c>
      <c r="P315" s="259">
        <f t="shared" si="21"/>
        <v>13</v>
      </c>
      <c r="Q315" s="343">
        <f t="shared" si="21"/>
        <v>434</v>
      </c>
      <c r="R315" s="309">
        <f t="shared" si="21"/>
        <v>447</v>
      </c>
      <c r="S315" s="286">
        <f t="shared" si="21"/>
        <v>2846</v>
      </c>
      <c r="T315" s="286">
        <f t="shared" si="21"/>
        <v>3677</v>
      </c>
      <c r="U315" s="287">
        <f t="shared" si="21"/>
        <v>6523</v>
      </c>
    </row>
    <row r="316" spans="1:33" s="251" customFormat="1" ht="18" customHeight="1">
      <c r="A316" s="369" t="s">
        <v>204</v>
      </c>
      <c r="B316" s="335">
        <v>1981</v>
      </c>
      <c r="C316" s="332">
        <v>2398</v>
      </c>
      <c r="D316" s="395">
        <f>SUM(B316:C316)</f>
        <v>4379</v>
      </c>
      <c r="E316" s="411">
        <v>157</v>
      </c>
      <c r="F316" s="340">
        <v>1</v>
      </c>
      <c r="G316" s="340">
        <v>0</v>
      </c>
      <c r="H316" s="340">
        <v>0</v>
      </c>
      <c r="I316" s="340">
        <v>2</v>
      </c>
      <c r="J316" s="340">
        <v>0</v>
      </c>
      <c r="K316" s="340">
        <v>0</v>
      </c>
      <c r="L316" s="340">
        <v>0</v>
      </c>
      <c r="M316" s="340">
        <f>SUM(E316:L316)</f>
        <v>160</v>
      </c>
      <c r="N316" s="340">
        <v>80</v>
      </c>
      <c r="O316" s="361">
        <f>SUM(M316:N316)</f>
        <v>240</v>
      </c>
      <c r="P316" s="427">
        <v>8</v>
      </c>
      <c r="Q316" s="365">
        <v>428</v>
      </c>
      <c r="R316" s="372">
        <f>SUM(P316:Q316)</f>
        <v>436</v>
      </c>
      <c r="S316" s="314">
        <f aca="true" t="shared" si="22" ref="S316:T319">+B316-M316-P316</f>
        <v>1813</v>
      </c>
      <c r="T316" s="288">
        <f t="shared" si="22"/>
        <v>1890</v>
      </c>
      <c r="U316" s="289">
        <f>+S316+T316</f>
        <v>3703</v>
      </c>
      <c r="V316" s="252"/>
      <c r="W316" s="252"/>
      <c r="X316" s="252"/>
      <c r="Y316" s="252"/>
      <c r="Z316" s="252"/>
      <c r="AA316" s="252"/>
      <c r="AB316" s="252"/>
      <c r="AC316" s="252"/>
      <c r="AD316" s="252"/>
      <c r="AE316" s="252"/>
      <c r="AF316" s="252"/>
      <c r="AG316" s="252"/>
    </row>
    <row r="317" spans="1:33" s="251" customFormat="1" ht="18" customHeight="1">
      <c r="A317" s="369" t="s">
        <v>246</v>
      </c>
      <c r="B317" s="335">
        <v>352</v>
      </c>
      <c r="C317" s="332">
        <v>579</v>
      </c>
      <c r="D317" s="395">
        <f>SUM(B317:C317)</f>
        <v>931</v>
      </c>
      <c r="E317" s="411">
        <v>35</v>
      </c>
      <c r="F317" s="340">
        <v>2</v>
      </c>
      <c r="G317" s="340">
        <v>10</v>
      </c>
      <c r="H317" s="340">
        <v>0</v>
      </c>
      <c r="I317" s="340">
        <v>3</v>
      </c>
      <c r="J317" s="340">
        <v>24</v>
      </c>
      <c r="K317" s="340">
        <v>0</v>
      </c>
      <c r="L317" s="340">
        <v>0</v>
      </c>
      <c r="M317" s="340">
        <f>SUM(E317:L317)</f>
        <v>74</v>
      </c>
      <c r="N317" s="340">
        <v>2</v>
      </c>
      <c r="O317" s="361">
        <f>SUM(M317:N317)</f>
        <v>76</v>
      </c>
      <c r="P317" s="427">
        <v>1</v>
      </c>
      <c r="Q317" s="365">
        <v>0</v>
      </c>
      <c r="R317" s="372">
        <f>SUM(P317:Q317)</f>
        <v>1</v>
      </c>
      <c r="S317" s="314">
        <f t="shared" si="22"/>
        <v>277</v>
      </c>
      <c r="T317" s="288">
        <f t="shared" si="22"/>
        <v>577</v>
      </c>
      <c r="U317" s="289">
        <f>+S317+T317</f>
        <v>854</v>
      </c>
      <c r="V317" s="252"/>
      <c r="W317" s="252"/>
      <c r="X317" s="252"/>
      <c r="Y317" s="252"/>
      <c r="Z317" s="252"/>
      <c r="AA317" s="252"/>
      <c r="AB317" s="252"/>
      <c r="AC317" s="252"/>
      <c r="AD317" s="252"/>
      <c r="AE317" s="252"/>
      <c r="AF317" s="252"/>
      <c r="AG317" s="252"/>
    </row>
    <row r="318" spans="1:33" s="251" customFormat="1" ht="18" customHeight="1">
      <c r="A318" s="369" t="s">
        <v>278</v>
      </c>
      <c r="B318" s="335">
        <v>322</v>
      </c>
      <c r="C318" s="332">
        <v>445</v>
      </c>
      <c r="D318" s="395">
        <f>SUM(B318:C318)</f>
        <v>767</v>
      </c>
      <c r="E318" s="411">
        <v>40</v>
      </c>
      <c r="F318" s="340">
        <v>3</v>
      </c>
      <c r="G318" s="340">
        <v>0</v>
      </c>
      <c r="H318" s="340">
        <v>0</v>
      </c>
      <c r="I318" s="340">
        <v>6</v>
      </c>
      <c r="J318" s="340">
        <v>1</v>
      </c>
      <c r="K318" s="340">
        <v>1</v>
      </c>
      <c r="L318" s="340">
        <v>0</v>
      </c>
      <c r="M318" s="340">
        <f>SUM(E318:L318)</f>
        <v>51</v>
      </c>
      <c r="N318" s="340">
        <v>2</v>
      </c>
      <c r="O318" s="361">
        <f>SUM(M318:N318)</f>
        <v>53</v>
      </c>
      <c r="P318" s="427">
        <v>1</v>
      </c>
      <c r="Q318" s="365">
        <v>0</v>
      </c>
      <c r="R318" s="372">
        <f>SUM(P318:Q318)</f>
        <v>1</v>
      </c>
      <c r="S318" s="314">
        <f t="shared" si="22"/>
        <v>270</v>
      </c>
      <c r="T318" s="288">
        <f t="shared" si="22"/>
        <v>443</v>
      </c>
      <c r="U318" s="289">
        <f>+S318+T318</f>
        <v>713</v>
      </c>
      <c r="V318" s="252"/>
      <c r="W318" s="252"/>
      <c r="X318" s="252"/>
      <c r="Y318" s="252"/>
      <c r="Z318" s="252"/>
      <c r="AA318" s="252"/>
      <c r="AB318" s="252"/>
      <c r="AC318" s="252"/>
      <c r="AD318" s="252"/>
      <c r="AE318" s="252"/>
      <c r="AF318" s="252"/>
      <c r="AG318" s="252"/>
    </row>
    <row r="319" spans="1:33" s="251" customFormat="1" ht="18" customHeight="1" thickBot="1">
      <c r="A319" s="370" t="s">
        <v>257</v>
      </c>
      <c r="B319" s="336">
        <v>652</v>
      </c>
      <c r="C319" s="337">
        <v>775</v>
      </c>
      <c r="D319" s="329">
        <f>SUM(B319:C319)</f>
        <v>1427</v>
      </c>
      <c r="E319" s="564">
        <v>146</v>
      </c>
      <c r="F319" s="326">
        <v>3</v>
      </c>
      <c r="G319" s="326">
        <v>0</v>
      </c>
      <c r="H319" s="326">
        <v>0</v>
      </c>
      <c r="I319" s="326">
        <v>11</v>
      </c>
      <c r="J319" s="326">
        <v>2</v>
      </c>
      <c r="K319" s="326">
        <v>0</v>
      </c>
      <c r="L319" s="326">
        <v>1</v>
      </c>
      <c r="M319" s="326">
        <f>SUM(E319:L319)</f>
        <v>163</v>
      </c>
      <c r="N319" s="326">
        <v>2</v>
      </c>
      <c r="O319" s="327">
        <f>SUM(M319:N319)</f>
        <v>165</v>
      </c>
      <c r="P319" s="565">
        <v>3</v>
      </c>
      <c r="Q319" s="366">
        <v>6</v>
      </c>
      <c r="R319" s="328">
        <f>SUM(P319:Q319)</f>
        <v>9</v>
      </c>
      <c r="S319" s="321">
        <f t="shared" si="22"/>
        <v>486</v>
      </c>
      <c r="T319" s="290">
        <f t="shared" si="22"/>
        <v>767</v>
      </c>
      <c r="U319" s="291">
        <f>+S319+T319</f>
        <v>1253</v>
      </c>
      <c r="V319" s="252"/>
      <c r="W319" s="252"/>
      <c r="X319" s="252"/>
      <c r="Y319" s="252"/>
      <c r="Z319" s="252"/>
      <c r="AA319" s="252"/>
      <c r="AB319" s="252"/>
      <c r="AC319" s="252"/>
      <c r="AD319" s="252"/>
      <c r="AE319" s="252"/>
      <c r="AF319" s="252"/>
      <c r="AG319" s="252"/>
    </row>
    <row r="320" spans="1:33" s="43" customFormat="1" ht="12.75" customHeight="1">
      <c r="A320" s="695" t="s">
        <v>308</v>
      </c>
      <c r="B320" s="695"/>
      <c r="C320" s="695"/>
      <c r="D320" s="695"/>
      <c r="E320" s="695"/>
      <c r="F320" s="695"/>
      <c r="G320" s="695"/>
      <c r="H320" s="695"/>
      <c r="I320" s="695"/>
      <c r="J320" s="695"/>
      <c r="K320" s="695"/>
      <c r="L320" s="695"/>
      <c r="M320" s="695"/>
      <c r="N320" s="695"/>
      <c r="O320" s="695"/>
      <c r="P320" s="695"/>
      <c r="Q320" s="695"/>
      <c r="R320" s="695"/>
      <c r="S320" s="695"/>
      <c r="T320" s="695"/>
      <c r="U320" s="695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</row>
    <row r="321" spans="1:33" s="43" customFormat="1" ht="10.5" customHeight="1" hidden="1">
      <c r="A321" s="734" t="s">
        <v>275</v>
      </c>
      <c r="B321" s="734"/>
      <c r="C321" s="734"/>
      <c r="D321" s="734"/>
      <c r="E321" s="734"/>
      <c r="F321" s="734"/>
      <c r="G321" s="734"/>
      <c r="H321" s="734"/>
      <c r="I321" s="734"/>
      <c r="J321" s="734"/>
      <c r="K321" s="734"/>
      <c r="L321" s="734"/>
      <c r="M321" s="734"/>
      <c r="N321" s="734"/>
      <c r="O321" s="734"/>
      <c r="P321" s="734"/>
      <c r="Q321" s="734"/>
      <c r="R321" s="734"/>
      <c r="S321" s="734"/>
      <c r="T321" s="734"/>
      <c r="U321" s="73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</row>
    <row r="322" spans="1:33" s="43" customFormat="1" ht="10.5" customHeight="1" hidden="1">
      <c r="A322" s="734" t="s">
        <v>274</v>
      </c>
      <c r="B322" s="734"/>
      <c r="C322" s="734"/>
      <c r="D322" s="734"/>
      <c r="E322" s="734"/>
      <c r="F322" s="734"/>
      <c r="G322" s="734"/>
      <c r="H322" s="734"/>
      <c r="I322" s="734"/>
      <c r="J322" s="734"/>
      <c r="K322" s="734"/>
      <c r="L322" s="734"/>
      <c r="M322" s="734"/>
      <c r="N322" s="734"/>
      <c r="O322" s="734"/>
      <c r="P322" s="734"/>
      <c r="Q322" s="734"/>
      <c r="R322" s="734"/>
      <c r="S322" s="734"/>
      <c r="T322" s="734"/>
      <c r="U322" s="73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</row>
    <row r="323" spans="1:33" s="43" customFormat="1" ht="10.5" customHeight="1">
      <c r="A323" s="249"/>
      <c r="B323" s="250"/>
      <c r="C323" s="250"/>
      <c r="D323" s="250"/>
      <c r="E323" s="250"/>
      <c r="F323" s="250"/>
      <c r="G323" s="250"/>
      <c r="H323" s="250"/>
      <c r="I323" s="250"/>
      <c r="J323" s="250"/>
      <c r="K323" s="250"/>
      <c r="L323" s="250"/>
      <c r="M323" s="250"/>
      <c r="N323" s="250"/>
      <c r="O323" s="250"/>
      <c r="P323" s="250"/>
      <c r="Q323" s="250"/>
      <c r="R323" s="250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</row>
    <row r="324" spans="1:33" s="43" customFormat="1" ht="10.5" customHeight="1">
      <c r="A324" s="249"/>
      <c r="B324" s="250"/>
      <c r="C324" s="250"/>
      <c r="D324" s="250"/>
      <c r="E324" s="250"/>
      <c r="F324" s="250"/>
      <c r="G324" s="250"/>
      <c r="H324" s="250"/>
      <c r="I324" s="250"/>
      <c r="J324" s="250"/>
      <c r="K324" s="250"/>
      <c r="L324" s="250"/>
      <c r="M324" s="250"/>
      <c r="N324" s="250"/>
      <c r="O324" s="250"/>
      <c r="P324" s="250"/>
      <c r="Q324" s="250"/>
      <c r="R324" s="250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</row>
    <row r="325" spans="1:33" s="43" customFormat="1" ht="10.5" customHeight="1">
      <c r="A325" s="249"/>
      <c r="B325" s="250"/>
      <c r="C325" s="250"/>
      <c r="D325" s="250"/>
      <c r="E325" s="250"/>
      <c r="F325" s="250"/>
      <c r="G325" s="250"/>
      <c r="H325" s="250"/>
      <c r="I325" s="250"/>
      <c r="J325" s="250"/>
      <c r="K325" s="250"/>
      <c r="L325" s="250"/>
      <c r="M325" s="250"/>
      <c r="N325" s="250"/>
      <c r="O325" s="250"/>
      <c r="P325" s="250"/>
      <c r="Q325" s="250"/>
      <c r="R325" s="250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</row>
    <row r="326" spans="1:33" s="43" customFormat="1" ht="10.5" customHeight="1">
      <c r="A326" s="249"/>
      <c r="B326" s="250"/>
      <c r="C326" s="250"/>
      <c r="D326" s="250"/>
      <c r="E326" s="250"/>
      <c r="F326" s="250"/>
      <c r="G326" s="250"/>
      <c r="H326" s="250"/>
      <c r="I326" s="250"/>
      <c r="J326" s="250"/>
      <c r="K326" s="250"/>
      <c r="L326" s="250"/>
      <c r="M326" s="250"/>
      <c r="N326" s="250"/>
      <c r="O326" s="250"/>
      <c r="P326" s="250"/>
      <c r="Q326" s="250"/>
      <c r="R326" s="250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</row>
    <row r="327" spans="1:33" s="43" customFormat="1" ht="10.5" customHeight="1">
      <c r="A327" s="249"/>
      <c r="B327" s="250"/>
      <c r="C327" s="250"/>
      <c r="D327" s="250"/>
      <c r="E327" s="250"/>
      <c r="F327" s="250"/>
      <c r="G327" s="250"/>
      <c r="H327" s="250"/>
      <c r="I327" s="250"/>
      <c r="J327" s="250"/>
      <c r="K327" s="250"/>
      <c r="L327" s="250"/>
      <c r="M327" s="250"/>
      <c r="N327" s="250"/>
      <c r="O327" s="250"/>
      <c r="P327" s="250"/>
      <c r="Q327" s="250"/>
      <c r="R327" s="250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</row>
    <row r="328" spans="1:33" s="43" customFormat="1" ht="10.5" customHeight="1">
      <c r="A328" s="249"/>
      <c r="B328" s="250"/>
      <c r="C328" s="250"/>
      <c r="D328" s="250"/>
      <c r="E328" s="250"/>
      <c r="F328" s="250"/>
      <c r="G328" s="250"/>
      <c r="H328" s="250"/>
      <c r="I328" s="250"/>
      <c r="J328" s="250"/>
      <c r="K328" s="250"/>
      <c r="L328" s="250"/>
      <c r="M328" s="250"/>
      <c r="N328" s="250"/>
      <c r="O328" s="250"/>
      <c r="P328" s="250"/>
      <c r="Q328" s="250"/>
      <c r="R328" s="250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</row>
    <row r="329" spans="1:33" s="43" customFormat="1" ht="10.5" customHeight="1">
      <c r="A329" s="249"/>
      <c r="B329" s="250"/>
      <c r="C329" s="250"/>
      <c r="D329" s="250"/>
      <c r="E329" s="250"/>
      <c r="F329" s="250"/>
      <c r="G329" s="250"/>
      <c r="H329" s="250"/>
      <c r="I329" s="250"/>
      <c r="J329" s="250"/>
      <c r="K329" s="250"/>
      <c r="L329" s="250"/>
      <c r="M329" s="250"/>
      <c r="N329" s="250"/>
      <c r="O329" s="250"/>
      <c r="P329" s="250"/>
      <c r="Q329" s="250"/>
      <c r="R329" s="250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</row>
    <row r="330" spans="1:33" s="43" customFormat="1" ht="10.5" customHeight="1">
      <c r="A330" s="249"/>
      <c r="B330" s="250"/>
      <c r="C330" s="250"/>
      <c r="D330" s="250"/>
      <c r="E330" s="250"/>
      <c r="F330" s="250"/>
      <c r="G330" s="250"/>
      <c r="H330" s="250"/>
      <c r="I330" s="250"/>
      <c r="J330" s="250"/>
      <c r="K330" s="250"/>
      <c r="L330" s="250"/>
      <c r="M330" s="250"/>
      <c r="N330" s="250"/>
      <c r="O330" s="250"/>
      <c r="P330" s="250"/>
      <c r="Q330" s="250"/>
      <c r="R330" s="250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</row>
    <row r="331" spans="1:33" s="43" customFormat="1" ht="10.5" customHeight="1">
      <c r="A331" s="249"/>
      <c r="B331" s="250"/>
      <c r="C331" s="250"/>
      <c r="D331" s="250"/>
      <c r="E331" s="250"/>
      <c r="F331" s="250"/>
      <c r="G331" s="250"/>
      <c r="H331" s="250"/>
      <c r="I331" s="250"/>
      <c r="J331" s="250"/>
      <c r="K331" s="250"/>
      <c r="L331" s="250"/>
      <c r="M331" s="250"/>
      <c r="N331" s="250"/>
      <c r="O331" s="250"/>
      <c r="P331" s="250"/>
      <c r="Q331" s="250"/>
      <c r="R331" s="250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</row>
    <row r="332" spans="1:33" s="43" customFormat="1" ht="10.5" customHeight="1">
      <c r="A332" s="249"/>
      <c r="B332" s="250"/>
      <c r="C332" s="250"/>
      <c r="D332" s="250"/>
      <c r="E332" s="250"/>
      <c r="F332" s="250"/>
      <c r="G332" s="250"/>
      <c r="H332" s="250"/>
      <c r="I332" s="250"/>
      <c r="J332" s="250"/>
      <c r="K332" s="250"/>
      <c r="L332" s="250"/>
      <c r="M332" s="250"/>
      <c r="N332" s="250"/>
      <c r="O332" s="250"/>
      <c r="P332" s="250"/>
      <c r="Q332" s="250"/>
      <c r="R332" s="250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</row>
    <row r="333" spans="1:33" s="43" customFormat="1" ht="10.5" customHeight="1">
      <c r="A333" s="249"/>
      <c r="B333" s="250"/>
      <c r="C333" s="250"/>
      <c r="D333" s="250"/>
      <c r="E333" s="250"/>
      <c r="F333" s="250"/>
      <c r="G333" s="250"/>
      <c r="H333" s="250"/>
      <c r="I333" s="250"/>
      <c r="J333" s="250"/>
      <c r="K333" s="250"/>
      <c r="L333" s="250"/>
      <c r="M333" s="250"/>
      <c r="N333" s="250"/>
      <c r="O333" s="250"/>
      <c r="P333" s="250"/>
      <c r="Q333" s="250"/>
      <c r="R333" s="250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</row>
    <row r="334" spans="1:33" s="43" customFormat="1" ht="10.5" customHeight="1">
      <c r="A334" s="249"/>
      <c r="B334" s="250"/>
      <c r="C334" s="250"/>
      <c r="D334" s="250"/>
      <c r="E334" s="250"/>
      <c r="F334" s="250"/>
      <c r="G334" s="250"/>
      <c r="H334" s="250"/>
      <c r="I334" s="250"/>
      <c r="J334" s="250"/>
      <c r="K334" s="250"/>
      <c r="L334" s="250"/>
      <c r="M334" s="250"/>
      <c r="N334" s="250"/>
      <c r="O334" s="250"/>
      <c r="P334" s="250"/>
      <c r="Q334" s="250"/>
      <c r="R334" s="250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</row>
    <row r="335" spans="1:33" s="43" customFormat="1" ht="10.5" customHeight="1">
      <c r="A335" s="249"/>
      <c r="B335" s="250"/>
      <c r="C335" s="250"/>
      <c r="D335" s="250"/>
      <c r="E335" s="250"/>
      <c r="F335" s="250"/>
      <c r="G335" s="250"/>
      <c r="H335" s="250"/>
      <c r="I335" s="250"/>
      <c r="J335" s="250"/>
      <c r="K335" s="250"/>
      <c r="L335" s="250"/>
      <c r="M335" s="250"/>
      <c r="N335" s="250"/>
      <c r="O335" s="250"/>
      <c r="P335" s="250"/>
      <c r="Q335" s="250"/>
      <c r="R335" s="250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</row>
    <row r="336" spans="1:33" s="43" customFormat="1" ht="10.5" customHeight="1">
      <c r="A336" s="249"/>
      <c r="B336" s="250"/>
      <c r="C336" s="250"/>
      <c r="D336" s="250"/>
      <c r="E336" s="250"/>
      <c r="F336" s="250"/>
      <c r="G336" s="250"/>
      <c r="H336" s="250"/>
      <c r="I336" s="250"/>
      <c r="J336" s="250"/>
      <c r="K336" s="250"/>
      <c r="L336" s="250"/>
      <c r="M336" s="250"/>
      <c r="N336" s="250"/>
      <c r="O336" s="250"/>
      <c r="P336" s="250"/>
      <c r="Q336" s="250"/>
      <c r="R336" s="250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</row>
    <row r="337" spans="1:33" s="43" customFormat="1" ht="10.5" customHeight="1">
      <c r="A337" s="249"/>
      <c r="B337" s="250"/>
      <c r="C337" s="250"/>
      <c r="D337" s="250"/>
      <c r="E337" s="250"/>
      <c r="F337" s="250"/>
      <c r="G337" s="250"/>
      <c r="H337" s="250"/>
      <c r="I337" s="250"/>
      <c r="J337" s="250"/>
      <c r="K337" s="250"/>
      <c r="L337" s="250"/>
      <c r="M337" s="250"/>
      <c r="N337" s="250"/>
      <c r="O337" s="250"/>
      <c r="P337" s="250"/>
      <c r="Q337" s="250"/>
      <c r="R337" s="250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</row>
    <row r="338" spans="1:33" s="43" customFormat="1" ht="10.5" customHeight="1">
      <c r="A338" s="249"/>
      <c r="B338" s="250"/>
      <c r="C338" s="250"/>
      <c r="D338" s="250"/>
      <c r="E338" s="250"/>
      <c r="F338" s="250"/>
      <c r="G338" s="250"/>
      <c r="H338" s="250"/>
      <c r="I338" s="250"/>
      <c r="J338" s="250"/>
      <c r="K338" s="250"/>
      <c r="L338" s="250"/>
      <c r="M338" s="250"/>
      <c r="N338" s="250"/>
      <c r="O338" s="250"/>
      <c r="P338" s="250"/>
      <c r="Q338" s="250"/>
      <c r="R338" s="250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</row>
    <row r="339" spans="1:33" s="43" customFormat="1" ht="10.5" customHeight="1">
      <c r="A339" s="249"/>
      <c r="B339" s="250"/>
      <c r="C339" s="250"/>
      <c r="D339" s="250"/>
      <c r="E339" s="250"/>
      <c r="F339" s="250"/>
      <c r="G339" s="250"/>
      <c r="H339" s="250"/>
      <c r="I339" s="250"/>
      <c r="J339" s="250"/>
      <c r="K339" s="250"/>
      <c r="L339" s="250"/>
      <c r="M339" s="250"/>
      <c r="N339" s="250"/>
      <c r="O339" s="250"/>
      <c r="P339" s="250"/>
      <c r="Q339" s="250"/>
      <c r="R339" s="250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</row>
    <row r="340" spans="1:33" s="43" customFormat="1" ht="10.5" customHeight="1">
      <c r="A340" s="249"/>
      <c r="B340" s="250"/>
      <c r="C340" s="250"/>
      <c r="D340" s="250"/>
      <c r="E340" s="250"/>
      <c r="F340" s="250"/>
      <c r="G340" s="250"/>
      <c r="H340" s="250"/>
      <c r="I340" s="250"/>
      <c r="J340" s="250"/>
      <c r="K340" s="250"/>
      <c r="L340" s="250"/>
      <c r="M340" s="250"/>
      <c r="N340" s="250"/>
      <c r="O340" s="250"/>
      <c r="P340" s="250"/>
      <c r="Q340" s="250"/>
      <c r="R340" s="250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</row>
    <row r="341" spans="1:33" s="43" customFormat="1" ht="10.5" customHeight="1">
      <c r="A341" s="249"/>
      <c r="B341" s="250"/>
      <c r="C341" s="250"/>
      <c r="D341" s="250"/>
      <c r="E341" s="250"/>
      <c r="F341" s="250"/>
      <c r="G341" s="250"/>
      <c r="H341" s="250"/>
      <c r="I341" s="250"/>
      <c r="J341" s="250"/>
      <c r="K341" s="250"/>
      <c r="L341" s="250"/>
      <c r="M341" s="250"/>
      <c r="N341" s="250"/>
      <c r="O341" s="250"/>
      <c r="P341" s="250"/>
      <c r="Q341" s="250"/>
      <c r="R341" s="250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</row>
    <row r="342" spans="1:33" s="43" customFormat="1" ht="10.5" customHeight="1">
      <c r="A342" s="249"/>
      <c r="B342" s="250"/>
      <c r="C342" s="250"/>
      <c r="D342" s="250"/>
      <c r="E342" s="250"/>
      <c r="F342" s="250"/>
      <c r="G342" s="250"/>
      <c r="H342" s="250"/>
      <c r="I342" s="250"/>
      <c r="J342" s="250"/>
      <c r="K342" s="250"/>
      <c r="L342" s="250"/>
      <c r="M342" s="250"/>
      <c r="N342" s="250"/>
      <c r="O342" s="250"/>
      <c r="P342" s="250"/>
      <c r="Q342" s="250"/>
      <c r="R342" s="250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</row>
    <row r="343" spans="1:33" s="43" customFormat="1" ht="10.5" customHeight="1">
      <c r="A343" s="249"/>
      <c r="B343" s="250"/>
      <c r="C343" s="250"/>
      <c r="D343" s="250"/>
      <c r="E343" s="250"/>
      <c r="F343" s="250"/>
      <c r="G343" s="250"/>
      <c r="H343" s="250"/>
      <c r="I343" s="250"/>
      <c r="J343" s="250"/>
      <c r="K343" s="250"/>
      <c r="L343" s="250"/>
      <c r="M343" s="250"/>
      <c r="N343" s="250"/>
      <c r="O343" s="250"/>
      <c r="P343" s="250"/>
      <c r="Q343" s="250"/>
      <c r="R343" s="250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</row>
    <row r="344" spans="1:33" s="43" customFormat="1" ht="3.75" customHeight="1">
      <c r="A344" s="249"/>
      <c r="B344" s="250"/>
      <c r="C344" s="250"/>
      <c r="D344" s="250"/>
      <c r="E344" s="250"/>
      <c r="F344" s="250"/>
      <c r="G344" s="250"/>
      <c r="H344" s="250"/>
      <c r="I344" s="250"/>
      <c r="J344" s="250"/>
      <c r="K344" s="250"/>
      <c r="L344" s="250"/>
      <c r="M344" s="250"/>
      <c r="N344" s="250"/>
      <c r="O344" s="250"/>
      <c r="P344" s="250"/>
      <c r="Q344" s="250"/>
      <c r="R344" s="250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</row>
    <row r="345" spans="1:21" s="255" customFormat="1" ht="23.25" customHeight="1">
      <c r="A345" s="672" t="s">
        <v>313</v>
      </c>
      <c r="B345" s="673"/>
      <c r="C345" s="673"/>
      <c r="D345" s="673"/>
      <c r="E345" s="673"/>
      <c r="F345" s="673"/>
      <c r="G345" s="673"/>
      <c r="H345" s="673"/>
      <c r="I345" s="673"/>
      <c r="J345" s="673"/>
      <c r="K345" s="673"/>
      <c r="L345" s="673"/>
      <c r="M345" s="673"/>
      <c r="N345" s="673"/>
      <c r="O345" s="673"/>
      <c r="P345" s="673"/>
      <c r="Q345" s="673"/>
      <c r="R345" s="673"/>
      <c r="S345" s="673"/>
      <c r="T345" s="673"/>
      <c r="U345" s="674"/>
    </row>
    <row r="346" spans="1:19" ht="4.5" customHeight="1" thickBot="1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43"/>
    </row>
    <row r="347" spans="1:21" ht="30.75" customHeight="1">
      <c r="A347" s="705" t="s">
        <v>163</v>
      </c>
      <c r="B347" s="698" t="s">
        <v>49</v>
      </c>
      <c r="C347" s="699"/>
      <c r="D347" s="687" t="s">
        <v>174</v>
      </c>
      <c r="E347" s="664" t="s">
        <v>184</v>
      </c>
      <c r="F347" s="689" t="s">
        <v>176</v>
      </c>
      <c r="G347" s="689" t="s">
        <v>177</v>
      </c>
      <c r="H347" s="689" t="s">
        <v>178</v>
      </c>
      <c r="I347" s="689" t="s">
        <v>185</v>
      </c>
      <c r="J347" s="689" t="s">
        <v>161</v>
      </c>
      <c r="K347" s="689"/>
      <c r="L347" s="689"/>
      <c r="M347" s="689" t="s">
        <v>183</v>
      </c>
      <c r="N347" s="689"/>
      <c r="O347" s="693" t="s">
        <v>155</v>
      </c>
      <c r="P347" s="691" t="s">
        <v>175</v>
      </c>
      <c r="Q347" s="676"/>
      <c r="R347" s="677" t="s">
        <v>182</v>
      </c>
      <c r="S347" s="708" t="s">
        <v>164</v>
      </c>
      <c r="T347" s="709"/>
      <c r="U347" s="679" t="s">
        <v>307</v>
      </c>
    </row>
    <row r="348" spans="1:21" ht="21.75" customHeight="1">
      <c r="A348" s="706"/>
      <c r="B348" s="300" t="s">
        <v>172</v>
      </c>
      <c r="C348" s="406" t="s">
        <v>154</v>
      </c>
      <c r="D348" s="688"/>
      <c r="E348" s="665"/>
      <c r="F348" s="690"/>
      <c r="G348" s="690"/>
      <c r="H348" s="690"/>
      <c r="I348" s="690"/>
      <c r="J348" s="401" t="s">
        <v>179</v>
      </c>
      <c r="K348" s="401" t="s">
        <v>180</v>
      </c>
      <c r="L348" s="401" t="s">
        <v>181</v>
      </c>
      <c r="M348" s="401" t="s">
        <v>172</v>
      </c>
      <c r="N348" s="569" t="s">
        <v>154</v>
      </c>
      <c r="O348" s="694"/>
      <c r="P348" s="409" t="s">
        <v>172</v>
      </c>
      <c r="Q348" s="299" t="s">
        <v>154</v>
      </c>
      <c r="R348" s="678"/>
      <c r="S348" s="296" t="s">
        <v>173</v>
      </c>
      <c r="T348" s="297" t="s">
        <v>154</v>
      </c>
      <c r="U348" s="680"/>
    </row>
    <row r="349" spans="1:21" ht="12.75" customHeight="1">
      <c r="A349" s="706"/>
      <c r="B349" s="333" t="s">
        <v>82</v>
      </c>
      <c r="C349" s="331" t="s">
        <v>165</v>
      </c>
      <c r="D349" s="338" t="s">
        <v>166</v>
      </c>
      <c r="E349" s="333" t="s">
        <v>87</v>
      </c>
      <c r="F349" s="331" t="s">
        <v>79</v>
      </c>
      <c r="G349" s="331" t="s">
        <v>80</v>
      </c>
      <c r="H349" s="331" t="s">
        <v>153</v>
      </c>
      <c r="I349" s="331" t="s">
        <v>160</v>
      </c>
      <c r="J349" s="331" t="s">
        <v>162</v>
      </c>
      <c r="K349" s="331" t="s">
        <v>83</v>
      </c>
      <c r="L349" s="331" t="s">
        <v>186</v>
      </c>
      <c r="M349" s="331" t="s">
        <v>187</v>
      </c>
      <c r="N349" s="331" t="s">
        <v>81</v>
      </c>
      <c r="O349" s="338" t="s">
        <v>188</v>
      </c>
      <c r="P349" s="333" t="s">
        <v>85</v>
      </c>
      <c r="Q349" s="331" t="s">
        <v>189</v>
      </c>
      <c r="R349" s="338" t="s">
        <v>190</v>
      </c>
      <c r="S349" s="333" t="s">
        <v>191</v>
      </c>
      <c r="T349" s="331" t="s">
        <v>192</v>
      </c>
      <c r="U349" s="334" t="s">
        <v>193</v>
      </c>
    </row>
    <row r="350" spans="1:21" ht="21.75" customHeight="1">
      <c r="A350" s="363" t="s">
        <v>170</v>
      </c>
      <c r="B350" s="316">
        <f aca="true" t="shared" si="23" ref="B350:U350">SUM(B351:B354)</f>
        <v>2926</v>
      </c>
      <c r="C350" s="324">
        <f t="shared" si="23"/>
        <v>11099</v>
      </c>
      <c r="D350" s="303">
        <f t="shared" si="23"/>
        <v>14025</v>
      </c>
      <c r="E350" s="341">
        <f t="shared" si="23"/>
        <v>53</v>
      </c>
      <c r="F350" s="339">
        <f t="shared" si="23"/>
        <v>1032</v>
      </c>
      <c r="G350" s="339">
        <f t="shared" si="23"/>
        <v>3</v>
      </c>
      <c r="H350" s="339">
        <f t="shared" si="23"/>
        <v>0</v>
      </c>
      <c r="I350" s="339">
        <f t="shared" si="23"/>
        <v>10</v>
      </c>
      <c r="J350" s="339">
        <f t="shared" si="23"/>
        <v>57</v>
      </c>
      <c r="K350" s="339">
        <f t="shared" si="23"/>
        <v>1</v>
      </c>
      <c r="L350" s="339">
        <f t="shared" si="23"/>
        <v>5</v>
      </c>
      <c r="M350" s="339">
        <f t="shared" si="23"/>
        <v>1161</v>
      </c>
      <c r="N350" s="339">
        <f t="shared" si="23"/>
        <v>6</v>
      </c>
      <c r="O350" s="342">
        <f t="shared" si="23"/>
        <v>1167</v>
      </c>
      <c r="P350" s="278">
        <f t="shared" si="23"/>
        <v>2</v>
      </c>
      <c r="Q350" s="343">
        <f t="shared" si="23"/>
        <v>2</v>
      </c>
      <c r="R350" s="309">
        <f t="shared" si="23"/>
        <v>4</v>
      </c>
      <c r="S350" s="425">
        <f t="shared" si="23"/>
        <v>1763</v>
      </c>
      <c r="T350" s="323">
        <f t="shared" si="23"/>
        <v>11091</v>
      </c>
      <c r="U350" s="312">
        <f t="shared" si="23"/>
        <v>12854</v>
      </c>
    </row>
    <row r="351" spans="1:33" s="251" customFormat="1" ht="18" customHeight="1">
      <c r="A351" s="393" t="s">
        <v>267</v>
      </c>
      <c r="B351" s="392">
        <v>625</v>
      </c>
      <c r="C351" s="332">
        <v>2926</v>
      </c>
      <c r="D351" s="395">
        <f>SUM(B351:C351)</f>
        <v>3551</v>
      </c>
      <c r="E351" s="411">
        <v>16</v>
      </c>
      <c r="F351" s="340">
        <v>288</v>
      </c>
      <c r="G351" s="340">
        <v>0</v>
      </c>
      <c r="H351" s="340">
        <v>0</v>
      </c>
      <c r="I351" s="340">
        <v>4</v>
      </c>
      <c r="J351" s="340">
        <v>18</v>
      </c>
      <c r="K351" s="340">
        <v>0</v>
      </c>
      <c r="L351" s="340">
        <v>3</v>
      </c>
      <c r="M351" s="340">
        <f>SUM(E351:L351)</f>
        <v>329</v>
      </c>
      <c r="N351" s="340">
        <v>1</v>
      </c>
      <c r="O351" s="361">
        <f>SUM(M351:N351)</f>
        <v>330</v>
      </c>
      <c r="P351" s="365">
        <v>0</v>
      </c>
      <c r="Q351" s="344">
        <v>1</v>
      </c>
      <c r="R351" s="372">
        <f>SUM(P351:Q351)</f>
        <v>1</v>
      </c>
      <c r="S351" s="426">
        <f aca="true" t="shared" si="24" ref="S351:T354">+B351-M351-P351</f>
        <v>296</v>
      </c>
      <c r="T351" s="350">
        <f t="shared" si="24"/>
        <v>2924</v>
      </c>
      <c r="U351" s="352">
        <f>+S351+T351</f>
        <v>3220</v>
      </c>
      <c r="V351" s="252"/>
      <c r="W351" s="252"/>
      <c r="X351" s="252"/>
      <c r="Y351" s="252"/>
      <c r="Z351" s="252"/>
      <c r="AA351" s="252"/>
      <c r="AB351" s="252"/>
      <c r="AC351" s="252"/>
      <c r="AD351" s="252"/>
      <c r="AE351" s="252"/>
      <c r="AF351" s="252"/>
      <c r="AG351" s="252"/>
    </row>
    <row r="352" spans="1:33" s="251" customFormat="1" ht="18" customHeight="1">
      <c r="A352" s="393" t="s">
        <v>268</v>
      </c>
      <c r="B352" s="392">
        <v>739</v>
      </c>
      <c r="C352" s="332">
        <v>3394</v>
      </c>
      <c r="D352" s="395">
        <f>SUM(B352:C352)</f>
        <v>4133</v>
      </c>
      <c r="E352" s="411">
        <v>16</v>
      </c>
      <c r="F352" s="340">
        <v>227</v>
      </c>
      <c r="G352" s="340">
        <v>1</v>
      </c>
      <c r="H352" s="340">
        <v>0</v>
      </c>
      <c r="I352" s="340">
        <v>1</v>
      </c>
      <c r="J352" s="340">
        <v>12</v>
      </c>
      <c r="K352" s="340">
        <v>0</v>
      </c>
      <c r="L352" s="340">
        <v>0</v>
      </c>
      <c r="M352" s="340">
        <f>SUM(E352:L352)</f>
        <v>257</v>
      </c>
      <c r="N352" s="340">
        <v>1</v>
      </c>
      <c r="O352" s="361">
        <f>SUM(M352:N352)</f>
        <v>258</v>
      </c>
      <c r="P352" s="365">
        <v>0</v>
      </c>
      <c r="Q352" s="344">
        <v>1</v>
      </c>
      <c r="R352" s="372">
        <f>SUM(P352:Q352)</f>
        <v>1</v>
      </c>
      <c r="S352" s="426">
        <f t="shared" si="24"/>
        <v>482</v>
      </c>
      <c r="T352" s="350">
        <f t="shared" si="24"/>
        <v>3392</v>
      </c>
      <c r="U352" s="352">
        <f>+S352+T352</f>
        <v>3874</v>
      </c>
      <c r="V352" s="252"/>
      <c r="W352" s="252"/>
      <c r="X352" s="252"/>
      <c r="Y352" s="252"/>
      <c r="Z352" s="252"/>
      <c r="AA352" s="252"/>
      <c r="AB352" s="252"/>
      <c r="AC352" s="252"/>
      <c r="AD352" s="252"/>
      <c r="AE352" s="252"/>
      <c r="AF352" s="252"/>
      <c r="AG352" s="252"/>
    </row>
    <row r="353" spans="1:33" s="251" customFormat="1" ht="18" customHeight="1">
      <c r="A353" s="393" t="s">
        <v>269</v>
      </c>
      <c r="B353" s="392">
        <v>900</v>
      </c>
      <c r="C353" s="332">
        <v>2424</v>
      </c>
      <c r="D353" s="395">
        <f>SUM(B353:C353)</f>
        <v>3324</v>
      </c>
      <c r="E353" s="411">
        <v>9</v>
      </c>
      <c r="F353" s="340">
        <v>327</v>
      </c>
      <c r="G353" s="340">
        <v>0</v>
      </c>
      <c r="H353" s="340">
        <v>0</v>
      </c>
      <c r="I353" s="340">
        <v>2</v>
      </c>
      <c r="J353" s="340">
        <v>16</v>
      </c>
      <c r="K353" s="340">
        <v>0</v>
      </c>
      <c r="L353" s="340">
        <v>0</v>
      </c>
      <c r="M353" s="340">
        <f>SUM(E353:L353)</f>
        <v>354</v>
      </c>
      <c r="N353" s="340">
        <v>2</v>
      </c>
      <c r="O353" s="361">
        <f>SUM(M353:N353)</f>
        <v>356</v>
      </c>
      <c r="P353" s="365">
        <v>1</v>
      </c>
      <c r="Q353" s="344">
        <v>0</v>
      </c>
      <c r="R353" s="372">
        <f>SUM(P353:Q353)</f>
        <v>1</v>
      </c>
      <c r="S353" s="426">
        <f t="shared" si="24"/>
        <v>545</v>
      </c>
      <c r="T353" s="350">
        <f t="shared" si="24"/>
        <v>2422</v>
      </c>
      <c r="U353" s="352">
        <f>+S353+T353</f>
        <v>2967</v>
      </c>
      <c r="V353" s="252"/>
      <c r="W353" s="252"/>
      <c r="X353" s="252"/>
      <c r="Y353" s="252"/>
      <c r="Z353" s="252"/>
      <c r="AA353" s="252"/>
      <c r="AB353" s="252"/>
      <c r="AC353" s="252"/>
      <c r="AD353" s="252"/>
      <c r="AE353" s="252"/>
      <c r="AF353" s="252"/>
      <c r="AG353" s="252"/>
    </row>
    <row r="354" spans="1:33" s="251" customFormat="1" ht="18" customHeight="1">
      <c r="A354" s="393" t="s">
        <v>270</v>
      </c>
      <c r="B354" s="392">
        <v>662</v>
      </c>
      <c r="C354" s="332">
        <v>2355</v>
      </c>
      <c r="D354" s="395">
        <f>SUM(B354:C354)</f>
        <v>3017</v>
      </c>
      <c r="E354" s="411">
        <v>12</v>
      </c>
      <c r="F354" s="340">
        <v>190</v>
      </c>
      <c r="G354" s="340">
        <v>2</v>
      </c>
      <c r="H354" s="340">
        <v>0</v>
      </c>
      <c r="I354" s="340">
        <v>3</v>
      </c>
      <c r="J354" s="340">
        <v>11</v>
      </c>
      <c r="K354" s="340">
        <v>1</v>
      </c>
      <c r="L354" s="340">
        <v>2</v>
      </c>
      <c r="M354" s="340">
        <f>SUM(E354:L354)</f>
        <v>221</v>
      </c>
      <c r="N354" s="340">
        <v>2</v>
      </c>
      <c r="O354" s="361">
        <f>SUM(M354:N354)</f>
        <v>223</v>
      </c>
      <c r="P354" s="365">
        <v>1</v>
      </c>
      <c r="Q354" s="344">
        <v>0</v>
      </c>
      <c r="R354" s="372">
        <f>SUM(P354:Q354)</f>
        <v>1</v>
      </c>
      <c r="S354" s="426">
        <f t="shared" si="24"/>
        <v>440</v>
      </c>
      <c r="T354" s="350">
        <f t="shared" si="24"/>
        <v>2353</v>
      </c>
      <c r="U354" s="352">
        <f>+S354+T354</f>
        <v>2793</v>
      </c>
      <c r="V354" s="252"/>
      <c r="W354" s="252"/>
      <c r="X354" s="252"/>
      <c r="Y354" s="252"/>
      <c r="Z354" s="252"/>
      <c r="AA354" s="252"/>
      <c r="AB354" s="252"/>
      <c r="AC354" s="252"/>
      <c r="AD354" s="252"/>
      <c r="AE354" s="252"/>
      <c r="AF354" s="252"/>
      <c r="AG354" s="252"/>
    </row>
    <row r="355" spans="1:33" s="43" customFormat="1" ht="12.75" customHeight="1">
      <c r="A355" s="695" t="s">
        <v>308</v>
      </c>
      <c r="B355" s="695"/>
      <c r="C355" s="695"/>
      <c r="D355" s="695"/>
      <c r="E355" s="695"/>
      <c r="F355" s="695"/>
      <c r="G355" s="695"/>
      <c r="H355" s="695"/>
      <c r="I355" s="695"/>
      <c r="J355" s="695"/>
      <c r="K355" s="695"/>
      <c r="L355" s="695"/>
      <c r="M355" s="695"/>
      <c r="N355" s="695"/>
      <c r="O355" s="695"/>
      <c r="P355" s="695"/>
      <c r="Q355" s="695"/>
      <c r="R355" s="695"/>
      <c r="S355" s="695"/>
      <c r="T355" s="695"/>
      <c r="U355" s="695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</row>
    <row r="356" spans="1:33" s="43" customFormat="1" ht="12.75" customHeight="1">
      <c r="A356" s="265"/>
      <c r="B356" s="265"/>
      <c r="C356" s="592"/>
      <c r="D356" s="265"/>
      <c r="E356" s="265"/>
      <c r="F356" s="265"/>
      <c r="G356" s="265"/>
      <c r="H356" s="265"/>
      <c r="I356" s="265"/>
      <c r="J356" s="265"/>
      <c r="K356" s="265"/>
      <c r="L356" s="265"/>
      <c r="M356" s="265"/>
      <c r="N356" s="265"/>
      <c r="O356" s="265"/>
      <c r="P356" s="265"/>
      <c r="Q356" s="265"/>
      <c r="R356" s="265"/>
      <c r="S356" s="265"/>
      <c r="T356" s="265"/>
      <c r="U356" s="265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</row>
    <row r="357" spans="1:33" s="43" customFormat="1" ht="12.75" customHeight="1">
      <c r="A357" s="265"/>
      <c r="B357" s="265"/>
      <c r="C357" s="592"/>
      <c r="D357" s="265"/>
      <c r="E357" s="265"/>
      <c r="F357" s="265"/>
      <c r="G357" s="265"/>
      <c r="H357" s="265"/>
      <c r="I357" s="265"/>
      <c r="J357" s="265"/>
      <c r="K357" s="265"/>
      <c r="L357" s="265"/>
      <c r="M357" s="265"/>
      <c r="N357" s="265"/>
      <c r="O357" s="265"/>
      <c r="P357" s="265"/>
      <c r="Q357" s="265"/>
      <c r="R357" s="265"/>
      <c r="S357" s="265"/>
      <c r="T357" s="265"/>
      <c r="U357" s="265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</row>
    <row r="358" spans="1:33" s="43" customFormat="1" ht="12.75" customHeight="1">
      <c r="A358" s="265"/>
      <c r="B358" s="265"/>
      <c r="C358" s="592"/>
      <c r="D358" s="265"/>
      <c r="E358" s="265"/>
      <c r="F358" s="265"/>
      <c r="G358" s="265"/>
      <c r="H358" s="265"/>
      <c r="I358" s="265"/>
      <c r="J358" s="265"/>
      <c r="K358" s="265"/>
      <c r="L358" s="265"/>
      <c r="M358" s="265"/>
      <c r="N358" s="265"/>
      <c r="O358" s="265"/>
      <c r="P358" s="265"/>
      <c r="Q358" s="265"/>
      <c r="R358" s="265"/>
      <c r="S358" s="265"/>
      <c r="T358" s="265"/>
      <c r="U358" s="265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</row>
    <row r="359" spans="1:33" s="43" customFormat="1" ht="12.75" customHeight="1">
      <c r="A359" s="265"/>
      <c r="B359" s="265"/>
      <c r="C359" s="592"/>
      <c r="D359" s="265"/>
      <c r="E359" s="265"/>
      <c r="F359" s="265"/>
      <c r="G359" s="265"/>
      <c r="H359" s="265"/>
      <c r="I359" s="265"/>
      <c r="J359" s="265"/>
      <c r="K359" s="265"/>
      <c r="L359" s="265"/>
      <c r="M359" s="265"/>
      <c r="N359" s="265"/>
      <c r="O359" s="265"/>
      <c r="P359" s="265"/>
      <c r="Q359" s="265"/>
      <c r="R359" s="265"/>
      <c r="S359" s="265"/>
      <c r="T359" s="265"/>
      <c r="U359" s="265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</row>
    <row r="360" spans="1:33" s="43" customFormat="1" ht="12.75" customHeight="1">
      <c r="A360" s="265"/>
      <c r="B360" s="265"/>
      <c r="C360" s="592"/>
      <c r="D360" s="265"/>
      <c r="E360" s="265"/>
      <c r="F360" s="265"/>
      <c r="G360" s="265"/>
      <c r="H360" s="265"/>
      <c r="I360" s="265"/>
      <c r="J360" s="265"/>
      <c r="K360" s="265"/>
      <c r="L360" s="265"/>
      <c r="M360" s="265"/>
      <c r="N360" s="265"/>
      <c r="O360" s="265"/>
      <c r="P360" s="265"/>
      <c r="Q360" s="265"/>
      <c r="R360" s="265"/>
      <c r="S360" s="265"/>
      <c r="T360" s="265"/>
      <c r="U360" s="265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</row>
    <row r="361" spans="1:33" s="43" customFormat="1" ht="12.75" customHeight="1">
      <c r="A361" s="265"/>
      <c r="B361" s="265"/>
      <c r="C361" s="592"/>
      <c r="D361" s="265"/>
      <c r="E361" s="265"/>
      <c r="F361" s="265"/>
      <c r="G361" s="265"/>
      <c r="H361" s="265"/>
      <c r="I361" s="265"/>
      <c r="J361" s="265"/>
      <c r="K361" s="265"/>
      <c r="L361" s="265"/>
      <c r="M361" s="265"/>
      <c r="N361" s="265"/>
      <c r="O361" s="265"/>
      <c r="P361" s="265"/>
      <c r="Q361" s="265"/>
      <c r="R361" s="265"/>
      <c r="S361" s="265"/>
      <c r="T361" s="265"/>
      <c r="U361" s="265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</row>
    <row r="362" spans="1:33" s="43" customFormat="1" ht="12.75" customHeight="1">
      <c r="A362" s="265"/>
      <c r="B362" s="265"/>
      <c r="C362" s="592"/>
      <c r="D362" s="265"/>
      <c r="E362" s="265"/>
      <c r="F362" s="265"/>
      <c r="G362" s="265"/>
      <c r="H362" s="265"/>
      <c r="I362" s="265"/>
      <c r="J362" s="265"/>
      <c r="K362" s="265"/>
      <c r="L362" s="265"/>
      <c r="M362" s="265"/>
      <c r="N362" s="265"/>
      <c r="O362" s="265"/>
      <c r="P362" s="265"/>
      <c r="Q362" s="265"/>
      <c r="R362" s="265"/>
      <c r="S362" s="265"/>
      <c r="T362" s="265"/>
      <c r="U362" s="265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</row>
    <row r="363" spans="1:33" s="43" customFormat="1" ht="12.75" customHeight="1">
      <c r="A363" s="265"/>
      <c r="B363" s="265"/>
      <c r="C363" s="592"/>
      <c r="D363" s="265"/>
      <c r="E363" s="265"/>
      <c r="F363" s="265"/>
      <c r="G363" s="265"/>
      <c r="H363" s="265"/>
      <c r="I363" s="265"/>
      <c r="J363" s="265"/>
      <c r="K363" s="265"/>
      <c r="L363" s="265"/>
      <c r="M363" s="265"/>
      <c r="N363" s="265"/>
      <c r="O363" s="265"/>
      <c r="P363" s="265"/>
      <c r="Q363" s="265"/>
      <c r="R363" s="265"/>
      <c r="S363" s="265"/>
      <c r="T363" s="265"/>
      <c r="U363" s="265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</row>
    <row r="364" spans="1:33" s="43" customFormat="1" ht="12.75" customHeight="1">
      <c r="A364" s="265"/>
      <c r="B364" s="265"/>
      <c r="C364" s="592"/>
      <c r="D364" s="265"/>
      <c r="E364" s="265"/>
      <c r="F364" s="265"/>
      <c r="G364" s="265"/>
      <c r="H364" s="265"/>
      <c r="I364" s="265"/>
      <c r="J364" s="265"/>
      <c r="K364" s="265"/>
      <c r="L364" s="265"/>
      <c r="M364" s="265"/>
      <c r="N364" s="265"/>
      <c r="O364" s="265"/>
      <c r="P364" s="265"/>
      <c r="Q364" s="265"/>
      <c r="R364" s="265"/>
      <c r="S364" s="265"/>
      <c r="T364" s="265"/>
      <c r="U364" s="265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</row>
    <row r="365" spans="1:33" s="43" customFormat="1" ht="12.75" customHeight="1">
      <c r="A365" s="265"/>
      <c r="B365" s="265"/>
      <c r="C365" s="592"/>
      <c r="D365" s="265"/>
      <c r="E365" s="265"/>
      <c r="F365" s="265"/>
      <c r="G365" s="265"/>
      <c r="H365" s="265"/>
      <c r="I365" s="265"/>
      <c r="J365" s="265"/>
      <c r="K365" s="265"/>
      <c r="L365" s="265"/>
      <c r="M365" s="265"/>
      <c r="N365" s="265"/>
      <c r="O365" s="265"/>
      <c r="P365" s="265"/>
      <c r="Q365" s="265"/>
      <c r="R365" s="265"/>
      <c r="S365" s="265"/>
      <c r="T365" s="265"/>
      <c r="U365" s="265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</row>
    <row r="366" spans="1:33" s="43" customFormat="1" ht="12.75" customHeight="1">
      <c r="A366" s="265"/>
      <c r="B366" s="265"/>
      <c r="C366" s="592"/>
      <c r="D366" s="265"/>
      <c r="E366" s="265"/>
      <c r="F366" s="265"/>
      <c r="G366" s="265"/>
      <c r="H366" s="265"/>
      <c r="I366" s="265"/>
      <c r="J366" s="265"/>
      <c r="K366" s="265"/>
      <c r="L366" s="265"/>
      <c r="M366" s="265"/>
      <c r="N366" s="265"/>
      <c r="O366" s="265"/>
      <c r="P366" s="265"/>
      <c r="Q366" s="265"/>
      <c r="R366" s="265"/>
      <c r="S366" s="265"/>
      <c r="T366" s="265"/>
      <c r="U366" s="265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</row>
    <row r="367" spans="1:33" s="43" customFormat="1" ht="12.75" customHeight="1">
      <c r="A367" s="265"/>
      <c r="B367" s="265"/>
      <c r="C367" s="592"/>
      <c r="D367" s="265"/>
      <c r="E367" s="265"/>
      <c r="F367" s="265"/>
      <c r="G367" s="265"/>
      <c r="H367" s="265"/>
      <c r="I367" s="265"/>
      <c r="J367" s="265"/>
      <c r="K367" s="265"/>
      <c r="L367" s="265"/>
      <c r="M367" s="265"/>
      <c r="N367" s="265"/>
      <c r="O367" s="265"/>
      <c r="P367" s="265"/>
      <c r="Q367" s="265"/>
      <c r="R367" s="265"/>
      <c r="S367" s="265"/>
      <c r="T367" s="265"/>
      <c r="U367" s="265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</row>
    <row r="368" spans="1:33" s="43" customFormat="1" ht="12.75" customHeight="1">
      <c r="A368" s="265"/>
      <c r="B368" s="265"/>
      <c r="C368" s="592"/>
      <c r="D368" s="265"/>
      <c r="E368" s="265"/>
      <c r="F368" s="265"/>
      <c r="G368" s="265"/>
      <c r="H368" s="265"/>
      <c r="I368" s="265"/>
      <c r="J368" s="265"/>
      <c r="K368" s="265"/>
      <c r="L368" s="265"/>
      <c r="M368" s="265"/>
      <c r="N368" s="265"/>
      <c r="O368" s="265"/>
      <c r="P368" s="265"/>
      <c r="Q368" s="265"/>
      <c r="R368" s="265"/>
      <c r="S368" s="265"/>
      <c r="T368" s="265"/>
      <c r="U368" s="265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</row>
    <row r="369" spans="1:33" s="43" customFormat="1" ht="12.75" customHeight="1">
      <c r="A369" s="265"/>
      <c r="B369" s="265"/>
      <c r="C369" s="592"/>
      <c r="D369" s="265"/>
      <c r="E369" s="265"/>
      <c r="F369" s="265"/>
      <c r="G369" s="265"/>
      <c r="H369" s="265"/>
      <c r="I369" s="265"/>
      <c r="J369" s="265"/>
      <c r="K369" s="265"/>
      <c r="L369" s="265"/>
      <c r="M369" s="265"/>
      <c r="N369" s="265"/>
      <c r="O369" s="265"/>
      <c r="P369" s="265"/>
      <c r="Q369" s="265"/>
      <c r="R369" s="265"/>
      <c r="S369" s="265"/>
      <c r="T369" s="265"/>
      <c r="U369" s="265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</row>
    <row r="370" spans="1:33" s="43" customFormat="1" ht="12.75" customHeight="1">
      <c r="A370" s="265"/>
      <c r="B370" s="265"/>
      <c r="C370" s="592"/>
      <c r="D370" s="265"/>
      <c r="E370" s="265"/>
      <c r="F370" s="265"/>
      <c r="G370" s="265"/>
      <c r="H370" s="265"/>
      <c r="I370" s="265"/>
      <c r="J370" s="265"/>
      <c r="K370" s="265"/>
      <c r="L370" s="265"/>
      <c r="M370" s="265"/>
      <c r="N370" s="265"/>
      <c r="O370" s="265"/>
      <c r="P370" s="265"/>
      <c r="Q370" s="265"/>
      <c r="R370" s="265"/>
      <c r="S370" s="265"/>
      <c r="T370" s="265"/>
      <c r="U370" s="265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</row>
    <row r="371" spans="1:33" s="43" customFormat="1" ht="12.75" customHeight="1">
      <c r="A371" s="265"/>
      <c r="B371" s="265"/>
      <c r="C371" s="592"/>
      <c r="D371" s="265"/>
      <c r="E371" s="265"/>
      <c r="F371" s="265"/>
      <c r="G371" s="265"/>
      <c r="H371" s="265"/>
      <c r="I371" s="265"/>
      <c r="J371" s="265"/>
      <c r="K371" s="265"/>
      <c r="L371" s="265"/>
      <c r="M371" s="265"/>
      <c r="N371" s="265"/>
      <c r="O371" s="265"/>
      <c r="P371" s="265"/>
      <c r="Q371" s="265"/>
      <c r="R371" s="265"/>
      <c r="S371" s="265"/>
      <c r="T371" s="265"/>
      <c r="U371" s="265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</row>
    <row r="372" spans="1:33" s="43" customFormat="1" ht="12.75" customHeight="1">
      <c r="A372" s="265"/>
      <c r="B372" s="265"/>
      <c r="C372" s="592"/>
      <c r="D372" s="265"/>
      <c r="E372" s="265"/>
      <c r="F372" s="265"/>
      <c r="G372" s="265"/>
      <c r="H372" s="265"/>
      <c r="I372" s="265"/>
      <c r="J372" s="265"/>
      <c r="K372" s="265"/>
      <c r="L372" s="265"/>
      <c r="M372" s="265"/>
      <c r="N372" s="265"/>
      <c r="O372" s="265"/>
      <c r="P372" s="265"/>
      <c r="Q372" s="265"/>
      <c r="R372" s="265"/>
      <c r="S372" s="265"/>
      <c r="T372" s="265"/>
      <c r="U372" s="265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</row>
    <row r="373" spans="1:33" s="43" customFormat="1" ht="12.75" customHeight="1">
      <c r="A373" s="265"/>
      <c r="B373" s="265"/>
      <c r="C373" s="592"/>
      <c r="D373" s="265"/>
      <c r="E373" s="265"/>
      <c r="F373" s="265"/>
      <c r="G373" s="265"/>
      <c r="H373" s="265"/>
      <c r="I373" s="265"/>
      <c r="J373" s="265"/>
      <c r="K373" s="265"/>
      <c r="L373" s="265"/>
      <c r="M373" s="265"/>
      <c r="N373" s="265"/>
      <c r="O373" s="265"/>
      <c r="P373" s="265"/>
      <c r="Q373" s="265"/>
      <c r="R373" s="265"/>
      <c r="S373" s="265"/>
      <c r="T373" s="265"/>
      <c r="U373" s="265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</row>
    <row r="374" spans="1:33" s="43" customFormat="1" ht="12.75" customHeight="1">
      <c r="A374" s="265"/>
      <c r="B374" s="265"/>
      <c r="C374" s="592"/>
      <c r="D374" s="265"/>
      <c r="E374" s="265"/>
      <c r="F374" s="265"/>
      <c r="G374" s="265"/>
      <c r="H374" s="265"/>
      <c r="I374" s="265"/>
      <c r="J374" s="265"/>
      <c r="K374" s="265"/>
      <c r="L374" s="265"/>
      <c r="M374" s="265"/>
      <c r="N374" s="265"/>
      <c r="O374" s="265"/>
      <c r="P374" s="265"/>
      <c r="Q374" s="265"/>
      <c r="R374" s="265"/>
      <c r="S374" s="265"/>
      <c r="T374" s="265"/>
      <c r="U374" s="265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</row>
    <row r="375" spans="1:33" s="43" customFormat="1" ht="3.75" customHeight="1">
      <c r="A375" s="399"/>
      <c r="B375" s="399"/>
      <c r="C375" s="592"/>
      <c r="D375" s="399"/>
      <c r="E375" s="399"/>
      <c r="F375" s="399"/>
      <c r="G375" s="399"/>
      <c r="H375" s="399"/>
      <c r="I375" s="399"/>
      <c r="J375" s="399"/>
      <c r="K375" s="399"/>
      <c r="L375" s="399"/>
      <c r="M375" s="399"/>
      <c r="N375" s="399"/>
      <c r="O375" s="399"/>
      <c r="P375" s="399"/>
      <c r="Q375" s="399"/>
      <c r="R375" s="399"/>
      <c r="S375" s="399"/>
      <c r="T375" s="399"/>
      <c r="U375" s="399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</row>
    <row r="376" spans="1:21" s="255" customFormat="1" ht="23.25" customHeight="1">
      <c r="A376" s="672" t="s">
        <v>313</v>
      </c>
      <c r="B376" s="673"/>
      <c r="C376" s="673"/>
      <c r="D376" s="673"/>
      <c r="E376" s="673"/>
      <c r="F376" s="673"/>
      <c r="G376" s="673"/>
      <c r="H376" s="673"/>
      <c r="I376" s="673"/>
      <c r="J376" s="673"/>
      <c r="K376" s="673"/>
      <c r="L376" s="673"/>
      <c r="M376" s="673"/>
      <c r="N376" s="673"/>
      <c r="O376" s="673"/>
      <c r="P376" s="673"/>
      <c r="Q376" s="673"/>
      <c r="R376" s="673"/>
      <c r="S376" s="673"/>
      <c r="T376" s="673"/>
      <c r="U376" s="674"/>
    </row>
    <row r="377" spans="1:19" ht="4.5" customHeight="1" thickBot="1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43"/>
    </row>
    <row r="378" spans="1:21" ht="33.75" customHeight="1">
      <c r="A378" s="736" t="s">
        <v>163</v>
      </c>
      <c r="B378" s="698" t="s">
        <v>49</v>
      </c>
      <c r="C378" s="699"/>
      <c r="D378" s="701" t="s">
        <v>174</v>
      </c>
      <c r="E378" s="747" t="s">
        <v>184</v>
      </c>
      <c r="F378" s="696" t="s">
        <v>176</v>
      </c>
      <c r="G378" s="696" t="s">
        <v>177</v>
      </c>
      <c r="H378" s="696" t="s">
        <v>178</v>
      </c>
      <c r="I378" s="696" t="s">
        <v>185</v>
      </c>
      <c r="J378" s="693" t="s">
        <v>161</v>
      </c>
      <c r="K378" s="707"/>
      <c r="L378" s="721"/>
      <c r="M378" s="689" t="s">
        <v>183</v>
      </c>
      <c r="N378" s="689"/>
      <c r="O378" s="739" t="s">
        <v>155</v>
      </c>
      <c r="P378" s="691" t="s">
        <v>175</v>
      </c>
      <c r="Q378" s="676"/>
      <c r="R378" s="745" t="s">
        <v>182</v>
      </c>
      <c r="S378" s="708" t="s">
        <v>164</v>
      </c>
      <c r="T378" s="709"/>
      <c r="U378" s="679" t="s">
        <v>307</v>
      </c>
    </row>
    <row r="379" spans="1:21" ht="24" customHeight="1">
      <c r="A379" s="737"/>
      <c r="B379" s="300" t="s">
        <v>172</v>
      </c>
      <c r="C379" s="406" t="s">
        <v>154</v>
      </c>
      <c r="D379" s="702"/>
      <c r="E379" s="748"/>
      <c r="F379" s="697"/>
      <c r="G379" s="697"/>
      <c r="H379" s="697"/>
      <c r="I379" s="697"/>
      <c r="J379" s="368" t="s">
        <v>179</v>
      </c>
      <c r="K379" s="368" t="s">
        <v>180</v>
      </c>
      <c r="L379" s="368" t="s">
        <v>181</v>
      </c>
      <c r="M379" s="367" t="s">
        <v>172</v>
      </c>
      <c r="N379" s="367" t="s">
        <v>154</v>
      </c>
      <c r="O379" s="740"/>
      <c r="P379" s="298" t="s">
        <v>172</v>
      </c>
      <c r="Q379" s="299" t="s">
        <v>154</v>
      </c>
      <c r="R379" s="746"/>
      <c r="S379" s="296" t="s">
        <v>173</v>
      </c>
      <c r="T379" s="297" t="s">
        <v>154</v>
      </c>
      <c r="U379" s="680"/>
    </row>
    <row r="380" spans="1:21" ht="12.75" customHeight="1">
      <c r="A380" s="738"/>
      <c r="B380" s="271" t="s">
        <v>82</v>
      </c>
      <c r="C380" s="264" t="s">
        <v>165</v>
      </c>
      <c r="D380" s="272" t="s">
        <v>166</v>
      </c>
      <c r="E380" s="271" t="s">
        <v>87</v>
      </c>
      <c r="F380" s="264" t="s">
        <v>79</v>
      </c>
      <c r="G380" s="264" t="s">
        <v>80</v>
      </c>
      <c r="H380" s="264" t="s">
        <v>153</v>
      </c>
      <c r="I380" s="264" t="s">
        <v>160</v>
      </c>
      <c r="J380" s="264" t="s">
        <v>162</v>
      </c>
      <c r="K380" s="264" t="s">
        <v>83</v>
      </c>
      <c r="L380" s="264" t="s">
        <v>186</v>
      </c>
      <c r="M380" s="264" t="s">
        <v>187</v>
      </c>
      <c r="N380" s="264" t="s">
        <v>81</v>
      </c>
      <c r="O380" s="272" t="s">
        <v>188</v>
      </c>
      <c r="P380" s="271" t="s">
        <v>85</v>
      </c>
      <c r="Q380" s="264" t="s">
        <v>189</v>
      </c>
      <c r="R380" s="272" t="s">
        <v>190</v>
      </c>
      <c r="S380" s="271" t="s">
        <v>191</v>
      </c>
      <c r="T380" s="264" t="s">
        <v>192</v>
      </c>
      <c r="U380" s="272" t="s">
        <v>193</v>
      </c>
    </row>
    <row r="381" spans="1:21" ht="22.5" customHeight="1">
      <c r="A381" s="281" t="s">
        <v>171</v>
      </c>
      <c r="B381" s="512">
        <f>SUM(B382:B387)</f>
        <v>4919</v>
      </c>
      <c r="C381" s="436">
        <f>SUM(C382:C387)</f>
        <v>4819</v>
      </c>
      <c r="D381" s="470">
        <f>SUM(D382:D387)</f>
        <v>9738</v>
      </c>
      <c r="E381" s="513">
        <f>SUM(E382:E387)</f>
        <v>195</v>
      </c>
      <c r="F381" s="514">
        <f>SUM(F382:F387)</f>
        <v>426</v>
      </c>
      <c r="G381" s="514">
        <f aca="true" t="shared" si="25" ref="G381:O381">SUM(G382:G387)</f>
        <v>4</v>
      </c>
      <c r="H381" s="514">
        <f t="shared" si="25"/>
        <v>0</v>
      </c>
      <c r="I381" s="514">
        <f t="shared" si="25"/>
        <v>14</v>
      </c>
      <c r="J381" s="514">
        <f t="shared" si="25"/>
        <v>10</v>
      </c>
      <c r="K381" s="514">
        <f t="shared" si="25"/>
        <v>9</v>
      </c>
      <c r="L381" s="514">
        <f t="shared" si="25"/>
        <v>2</v>
      </c>
      <c r="M381" s="514">
        <f>SUM(M382:M387)</f>
        <v>660</v>
      </c>
      <c r="N381" s="514">
        <f t="shared" si="25"/>
        <v>50</v>
      </c>
      <c r="O381" s="515">
        <f t="shared" si="25"/>
        <v>710</v>
      </c>
      <c r="P381" s="516">
        <f aca="true" t="shared" si="26" ref="P381:U381">SUM(P382:P387)</f>
        <v>259</v>
      </c>
      <c r="Q381" s="475">
        <f t="shared" si="26"/>
        <v>48</v>
      </c>
      <c r="R381" s="443">
        <f t="shared" si="26"/>
        <v>307</v>
      </c>
      <c r="S381" s="476">
        <f t="shared" si="26"/>
        <v>4000</v>
      </c>
      <c r="T381" s="445">
        <f t="shared" si="26"/>
        <v>4721</v>
      </c>
      <c r="U381" s="446">
        <f t="shared" si="26"/>
        <v>8721</v>
      </c>
    </row>
    <row r="382" spans="1:33" s="251" customFormat="1" ht="17.25" customHeight="1">
      <c r="A382" s="282" t="s">
        <v>205</v>
      </c>
      <c r="B382" s="517">
        <v>964</v>
      </c>
      <c r="C382" s="518">
        <v>1690</v>
      </c>
      <c r="D382" s="519">
        <f aca="true" t="shared" si="27" ref="D382:D387">SUM(B382:C382)</f>
        <v>2654</v>
      </c>
      <c r="E382" s="451">
        <v>27</v>
      </c>
      <c r="F382" s="451">
        <v>102</v>
      </c>
      <c r="G382" s="451">
        <v>0</v>
      </c>
      <c r="H382" s="451">
        <v>0</v>
      </c>
      <c r="I382" s="451">
        <v>1</v>
      </c>
      <c r="J382" s="451">
        <v>1</v>
      </c>
      <c r="K382" s="451">
        <v>0</v>
      </c>
      <c r="L382" s="451">
        <v>0</v>
      </c>
      <c r="M382" s="520">
        <f aca="true" t="shared" si="28" ref="M382:M387">SUM(E382:L382)</f>
        <v>131</v>
      </c>
      <c r="N382" s="520">
        <v>44</v>
      </c>
      <c r="O382" s="521">
        <f aca="true" t="shared" si="29" ref="O382:O387">SUM(M382:N382)</f>
        <v>175</v>
      </c>
      <c r="P382" s="522">
        <v>3</v>
      </c>
      <c r="Q382" s="523">
        <v>0</v>
      </c>
      <c r="R382" s="524">
        <f aca="true" t="shared" si="30" ref="R382:R387">SUM(P382:Q382)</f>
        <v>3</v>
      </c>
      <c r="S382" s="525">
        <f aca="true" t="shared" si="31" ref="S382:T387">+B382-M382-P382</f>
        <v>830</v>
      </c>
      <c r="T382" s="526">
        <f t="shared" si="31"/>
        <v>1646</v>
      </c>
      <c r="U382" s="527">
        <f aca="true" t="shared" si="32" ref="U382:U387">+S382+T382</f>
        <v>2476</v>
      </c>
      <c r="V382" s="252"/>
      <c r="W382" s="252"/>
      <c r="X382" s="252"/>
      <c r="Y382" s="252"/>
      <c r="Z382" s="252"/>
      <c r="AA382" s="252"/>
      <c r="AB382" s="252"/>
      <c r="AC382" s="252"/>
      <c r="AD382" s="252"/>
      <c r="AE382" s="252"/>
      <c r="AF382" s="252"/>
      <c r="AG382" s="252"/>
    </row>
    <row r="383" spans="1:33" s="251" customFormat="1" ht="17.25" customHeight="1">
      <c r="A383" s="282" t="s">
        <v>206</v>
      </c>
      <c r="B383" s="528">
        <v>595</v>
      </c>
      <c r="C383" s="518">
        <v>767</v>
      </c>
      <c r="D383" s="519">
        <f t="shared" si="27"/>
        <v>1362</v>
      </c>
      <c r="E383" s="451">
        <v>54</v>
      </c>
      <c r="F383" s="451">
        <v>59</v>
      </c>
      <c r="G383" s="451">
        <v>0</v>
      </c>
      <c r="H383" s="451">
        <v>0</v>
      </c>
      <c r="I383" s="451">
        <v>4</v>
      </c>
      <c r="J383" s="451">
        <v>1</v>
      </c>
      <c r="K383" s="451">
        <v>2</v>
      </c>
      <c r="L383" s="451">
        <v>1</v>
      </c>
      <c r="M383" s="520">
        <f t="shared" si="28"/>
        <v>121</v>
      </c>
      <c r="N383" s="520">
        <v>4</v>
      </c>
      <c r="O383" s="521">
        <f t="shared" si="29"/>
        <v>125</v>
      </c>
      <c r="P383" s="522">
        <v>0</v>
      </c>
      <c r="Q383" s="523">
        <v>0</v>
      </c>
      <c r="R383" s="524">
        <f t="shared" si="30"/>
        <v>0</v>
      </c>
      <c r="S383" s="525">
        <f t="shared" si="31"/>
        <v>474</v>
      </c>
      <c r="T383" s="526">
        <f t="shared" si="31"/>
        <v>763</v>
      </c>
      <c r="U383" s="527">
        <f t="shared" si="32"/>
        <v>1237</v>
      </c>
      <c r="V383" s="252"/>
      <c r="W383" s="252"/>
      <c r="X383" s="252"/>
      <c r="Y383" s="252"/>
      <c r="Z383" s="252"/>
      <c r="AA383" s="252"/>
      <c r="AB383" s="252"/>
      <c r="AC383" s="252"/>
      <c r="AD383" s="252"/>
      <c r="AE383" s="252"/>
      <c r="AF383" s="252"/>
      <c r="AG383" s="252"/>
    </row>
    <row r="384" spans="1:33" s="251" customFormat="1" ht="17.25" customHeight="1">
      <c r="A384" s="282" t="s">
        <v>208</v>
      </c>
      <c r="B384" s="528">
        <v>941</v>
      </c>
      <c r="C384" s="518">
        <v>950</v>
      </c>
      <c r="D384" s="519">
        <f t="shared" si="27"/>
        <v>1891</v>
      </c>
      <c r="E384" s="451">
        <v>64</v>
      </c>
      <c r="F384" s="451">
        <v>115</v>
      </c>
      <c r="G384" s="451">
        <v>4</v>
      </c>
      <c r="H384" s="451">
        <v>0</v>
      </c>
      <c r="I384" s="451">
        <v>1</v>
      </c>
      <c r="J384" s="451">
        <v>0</v>
      </c>
      <c r="K384" s="451">
        <v>1</v>
      </c>
      <c r="L384" s="451">
        <v>0</v>
      </c>
      <c r="M384" s="520">
        <f t="shared" si="28"/>
        <v>185</v>
      </c>
      <c r="N384" s="520">
        <v>0</v>
      </c>
      <c r="O384" s="521">
        <f t="shared" si="29"/>
        <v>185</v>
      </c>
      <c r="P384" s="522">
        <v>5</v>
      </c>
      <c r="Q384" s="523">
        <v>4</v>
      </c>
      <c r="R384" s="524">
        <f t="shared" si="30"/>
        <v>9</v>
      </c>
      <c r="S384" s="525">
        <f t="shared" si="31"/>
        <v>751</v>
      </c>
      <c r="T384" s="526">
        <f t="shared" si="31"/>
        <v>946</v>
      </c>
      <c r="U384" s="527">
        <f t="shared" si="32"/>
        <v>1697</v>
      </c>
      <c r="V384" s="252"/>
      <c r="W384" s="252"/>
      <c r="X384" s="252"/>
      <c r="Y384" s="252"/>
      <c r="Z384" s="252"/>
      <c r="AA384" s="252"/>
      <c r="AB384" s="252"/>
      <c r="AC384" s="252"/>
      <c r="AD384" s="252"/>
      <c r="AE384" s="252"/>
      <c r="AF384" s="252"/>
      <c r="AG384" s="252"/>
    </row>
    <row r="385" spans="1:33" s="251" customFormat="1" ht="17.25" customHeight="1">
      <c r="A385" s="282" t="s">
        <v>209</v>
      </c>
      <c r="B385" s="528">
        <v>1478</v>
      </c>
      <c r="C385" s="518">
        <v>743</v>
      </c>
      <c r="D385" s="519">
        <f t="shared" si="27"/>
        <v>2221</v>
      </c>
      <c r="E385" s="451">
        <v>31</v>
      </c>
      <c r="F385" s="451">
        <v>52</v>
      </c>
      <c r="G385" s="451">
        <v>0</v>
      </c>
      <c r="H385" s="451">
        <v>0</v>
      </c>
      <c r="I385" s="451">
        <v>4</v>
      </c>
      <c r="J385" s="451">
        <v>3</v>
      </c>
      <c r="K385" s="451">
        <v>3</v>
      </c>
      <c r="L385" s="451">
        <v>0</v>
      </c>
      <c r="M385" s="520">
        <f t="shared" si="28"/>
        <v>93</v>
      </c>
      <c r="N385" s="520">
        <v>1</v>
      </c>
      <c r="O385" s="521">
        <f t="shared" si="29"/>
        <v>94</v>
      </c>
      <c r="P385" s="522">
        <v>251</v>
      </c>
      <c r="Q385" s="523">
        <v>44</v>
      </c>
      <c r="R385" s="524">
        <f t="shared" si="30"/>
        <v>295</v>
      </c>
      <c r="S385" s="525">
        <f t="shared" si="31"/>
        <v>1134</v>
      </c>
      <c r="T385" s="526">
        <f t="shared" si="31"/>
        <v>698</v>
      </c>
      <c r="U385" s="527">
        <f t="shared" si="32"/>
        <v>1832</v>
      </c>
      <c r="V385" s="252"/>
      <c r="W385" s="252"/>
      <c r="X385" s="252"/>
      <c r="Y385" s="252"/>
      <c r="Z385" s="252"/>
      <c r="AA385" s="252"/>
      <c r="AB385" s="252"/>
      <c r="AC385" s="252"/>
      <c r="AD385" s="252"/>
      <c r="AE385" s="252"/>
      <c r="AF385" s="252"/>
      <c r="AG385" s="252"/>
    </row>
    <row r="386" spans="1:33" s="251" customFormat="1" ht="17.25" customHeight="1">
      <c r="A386" s="282" t="s">
        <v>210</v>
      </c>
      <c r="B386" s="528">
        <v>653</v>
      </c>
      <c r="C386" s="518">
        <v>552</v>
      </c>
      <c r="D386" s="519">
        <f t="shared" si="27"/>
        <v>1205</v>
      </c>
      <c r="E386" s="451">
        <v>6</v>
      </c>
      <c r="F386" s="451">
        <v>82</v>
      </c>
      <c r="G386" s="451">
        <v>0</v>
      </c>
      <c r="H386" s="451">
        <v>0</v>
      </c>
      <c r="I386" s="451">
        <v>1</v>
      </c>
      <c r="J386" s="451">
        <v>2</v>
      </c>
      <c r="K386" s="451">
        <v>0</v>
      </c>
      <c r="L386" s="451">
        <v>0</v>
      </c>
      <c r="M386" s="520">
        <f t="shared" si="28"/>
        <v>91</v>
      </c>
      <c r="N386" s="520">
        <v>1</v>
      </c>
      <c r="O386" s="521">
        <f t="shared" si="29"/>
        <v>92</v>
      </c>
      <c r="P386" s="522">
        <v>0</v>
      </c>
      <c r="Q386" s="523">
        <v>0</v>
      </c>
      <c r="R386" s="524">
        <f t="shared" si="30"/>
        <v>0</v>
      </c>
      <c r="S386" s="525">
        <f t="shared" si="31"/>
        <v>562</v>
      </c>
      <c r="T386" s="526">
        <f t="shared" si="31"/>
        <v>551</v>
      </c>
      <c r="U386" s="527">
        <f t="shared" si="32"/>
        <v>1113</v>
      </c>
      <c r="V386" s="252"/>
      <c r="W386" s="252"/>
      <c r="X386" s="252"/>
      <c r="Y386" s="252"/>
      <c r="Z386" s="252"/>
      <c r="AA386" s="252"/>
      <c r="AB386" s="252"/>
      <c r="AC386" s="252"/>
      <c r="AD386" s="252"/>
      <c r="AE386" s="252"/>
      <c r="AF386" s="252"/>
      <c r="AG386" s="252"/>
    </row>
    <row r="387" spans="1:33" s="251" customFormat="1" ht="17.25" customHeight="1" thickBot="1">
      <c r="A387" s="283" t="s">
        <v>207</v>
      </c>
      <c r="B387" s="529">
        <v>288</v>
      </c>
      <c r="C387" s="530">
        <v>117</v>
      </c>
      <c r="D387" s="531">
        <f t="shared" si="27"/>
        <v>405</v>
      </c>
      <c r="E387" s="563">
        <v>13</v>
      </c>
      <c r="F387" s="462">
        <v>16</v>
      </c>
      <c r="G387" s="462">
        <v>0</v>
      </c>
      <c r="H387" s="462">
        <v>0</v>
      </c>
      <c r="I387" s="462">
        <v>3</v>
      </c>
      <c r="J387" s="462">
        <v>3</v>
      </c>
      <c r="K387" s="462">
        <v>3</v>
      </c>
      <c r="L387" s="462">
        <v>1</v>
      </c>
      <c r="M387" s="532">
        <f t="shared" si="28"/>
        <v>39</v>
      </c>
      <c r="N387" s="532">
        <v>0</v>
      </c>
      <c r="O387" s="533">
        <f t="shared" si="29"/>
        <v>39</v>
      </c>
      <c r="P387" s="534">
        <v>0</v>
      </c>
      <c r="Q387" s="535">
        <v>0</v>
      </c>
      <c r="R387" s="536">
        <f t="shared" si="30"/>
        <v>0</v>
      </c>
      <c r="S387" s="537">
        <f t="shared" si="31"/>
        <v>249</v>
      </c>
      <c r="T387" s="538">
        <f t="shared" si="31"/>
        <v>117</v>
      </c>
      <c r="U387" s="539">
        <f t="shared" si="32"/>
        <v>366</v>
      </c>
      <c r="V387" s="252"/>
      <c r="W387" s="252"/>
      <c r="X387" s="252"/>
      <c r="Y387" s="252"/>
      <c r="Z387" s="252"/>
      <c r="AA387" s="252"/>
      <c r="AB387" s="252"/>
      <c r="AC387" s="252"/>
      <c r="AD387" s="252"/>
      <c r="AE387" s="252"/>
      <c r="AF387" s="252"/>
      <c r="AG387" s="252"/>
    </row>
    <row r="388" spans="1:33" s="43" customFormat="1" ht="12.75" customHeight="1">
      <c r="A388" s="695" t="s">
        <v>308</v>
      </c>
      <c r="B388" s="695"/>
      <c r="C388" s="695"/>
      <c r="D388" s="695"/>
      <c r="E388" s="695"/>
      <c r="F388" s="695"/>
      <c r="G388" s="695"/>
      <c r="H388" s="695"/>
      <c r="I388" s="695"/>
      <c r="J388" s="695"/>
      <c r="K388" s="695"/>
      <c r="L388" s="695"/>
      <c r="M388" s="695"/>
      <c r="N388" s="695"/>
      <c r="O388" s="695"/>
      <c r="P388" s="695"/>
      <c r="Q388" s="695"/>
      <c r="R388" s="695"/>
      <c r="S388" s="695"/>
      <c r="T388" s="695"/>
      <c r="U388" s="695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</row>
    <row r="389" spans="1:33" s="43" customFormat="1" ht="10.5" customHeight="1">
      <c r="A389" s="741"/>
      <c r="B389" s="741"/>
      <c r="C389" s="741"/>
      <c r="D389" s="741"/>
      <c r="E389" s="741"/>
      <c r="F389" s="741"/>
      <c r="G389" s="741"/>
      <c r="H389" s="741"/>
      <c r="I389" s="250"/>
      <c r="J389" s="250"/>
      <c r="K389" s="250"/>
      <c r="L389" s="250"/>
      <c r="M389" s="250"/>
      <c r="N389" s="250"/>
      <c r="O389" s="250"/>
      <c r="P389" s="250"/>
      <c r="Q389" s="250"/>
      <c r="R389" s="250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</row>
    <row r="390" spans="1:33" s="43" customFormat="1" ht="10.5" customHeight="1">
      <c r="A390" s="249"/>
      <c r="B390" s="250"/>
      <c r="C390" s="250"/>
      <c r="D390" s="250"/>
      <c r="E390" s="250"/>
      <c r="F390" s="250"/>
      <c r="G390" s="250"/>
      <c r="H390" s="250"/>
      <c r="I390" s="250"/>
      <c r="J390" s="250"/>
      <c r="K390" s="250"/>
      <c r="L390" s="250"/>
      <c r="M390" s="250"/>
      <c r="N390" s="250"/>
      <c r="O390" s="250"/>
      <c r="P390" s="250"/>
      <c r="Q390" s="250"/>
      <c r="R390" s="250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</row>
    <row r="391" spans="1:33" s="43" customFormat="1" ht="10.5" customHeight="1">
      <c r="A391" s="249"/>
      <c r="B391" s="250"/>
      <c r="C391" s="250"/>
      <c r="D391" s="250"/>
      <c r="E391" s="250"/>
      <c r="F391" s="250"/>
      <c r="G391" s="250"/>
      <c r="H391" s="250"/>
      <c r="I391" s="250"/>
      <c r="J391" s="250"/>
      <c r="K391" s="250"/>
      <c r="L391" s="250"/>
      <c r="M391" s="250"/>
      <c r="N391" s="250"/>
      <c r="O391" s="250"/>
      <c r="P391" s="250"/>
      <c r="Q391" s="250"/>
      <c r="R391" s="250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</row>
    <row r="392" spans="1:33" s="43" customFormat="1" ht="10.5" customHeight="1">
      <c r="A392" s="249"/>
      <c r="B392" s="250"/>
      <c r="C392" s="250"/>
      <c r="D392" s="250"/>
      <c r="E392" s="250"/>
      <c r="F392" s="250"/>
      <c r="G392" s="250"/>
      <c r="H392" s="250"/>
      <c r="I392" s="250"/>
      <c r="J392" s="250"/>
      <c r="K392" s="250"/>
      <c r="L392" s="250"/>
      <c r="M392" s="250"/>
      <c r="N392" s="250"/>
      <c r="O392" s="250"/>
      <c r="P392" s="250"/>
      <c r="Q392" s="250"/>
      <c r="R392" s="250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</row>
    <row r="393" spans="1:33" s="43" customFormat="1" ht="10.5" customHeight="1">
      <c r="A393" s="249"/>
      <c r="B393" s="250"/>
      <c r="C393" s="250"/>
      <c r="D393" s="250"/>
      <c r="E393" s="250"/>
      <c r="F393" s="250"/>
      <c r="G393" s="250"/>
      <c r="H393" s="250"/>
      <c r="I393" s="250"/>
      <c r="J393" s="250"/>
      <c r="K393" s="250"/>
      <c r="L393" s="250"/>
      <c r="M393" s="250"/>
      <c r="N393" s="250"/>
      <c r="O393" s="250"/>
      <c r="P393" s="250"/>
      <c r="Q393" s="250"/>
      <c r="R393" s="250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</row>
    <row r="394" spans="1:33" s="43" customFormat="1" ht="10.5" customHeight="1">
      <c r="A394" s="249"/>
      <c r="B394" s="250"/>
      <c r="C394" s="250"/>
      <c r="D394" s="250"/>
      <c r="E394" s="250"/>
      <c r="F394" s="250"/>
      <c r="G394" s="250"/>
      <c r="H394" s="250"/>
      <c r="I394" s="250"/>
      <c r="J394" s="250"/>
      <c r="K394" s="250"/>
      <c r="L394" s="250"/>
      <c r="M394" s="250"/>
      <c r="N394" s="250"/>
      <c r="O394" s="250"/>
      <c r="P394" s="250"/>
      <c r="Q394" s="250"/>
      <c r="R394" s="250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</row>
    <row r="395" spans="1:33" s="43" customFormat="1" ht="10.5" customHeight="1">
      <c r="A395" s="249"/>
      <c r="B395" s="250"/>
      <c r="C395" s="250"/>
      <c r="D395" s="250"/>
      <c r="E395" s="250"/>
      <c r="F395" s="250"/>
      <c r="G395" s="250"/>
      <c r="H395" s="250"/>
      <c r="I395" s="250"/>
      <c r="J395" s="250"/>
      <c r="K395" s="250"/>
      <c r="L395" s="250"/>
      <c r="M395" s="250"/>
      <c r="N395" s="250"/>
      <c r="O395" s="250"/>
      <c r="P395" s="250"/>
      <c r="Q395" s="250"/>
      <c r="R395" s="250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</row>
    <row r="396" spans="1:33" s="43" customFormat="1" ht="10.5" customHeight="1">
      <c r="A396" s="249"/>
      <c r="B396" s="250"/>
      <c r="C396" s="250"/>
      <c r="D396" s="250"/>
      <c r="E396" s="250"/>
      <c r="F396" s="250"/>
      <c r="G396" s="250"/>
      <c r="H396" s="250"/>
      <c r="I396" s="250"/>
      <c r="J396" s="250"/>
      <c r="K396" s="250"/>
      <c r="L396" s="250"/>
      <c r="M396" s="250"/>
      <c r="N396" s="250"/>
      <c r="O396" s="250"/>
      <c r="P396" s="250"/>
      <c r="Q396" s="250"/>
      <c r="R396" s="250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</row>
    <row r="397" spans="1:33" s="43" customFormat="1" ht="10.5" customHeight="1">
      <c r="A397" s="249"/>
      <c r="B397" s="250"/>
      <c r="C397" s="250"/>
      <c r="D397" s="250"/>
      <c r="E397" s="250"/>
      <c r="F397" s="250"/>
      <c r="G397" s="250"/>
      <c r="H397" s="250"/>
      <c r="I397" s="250"/>
      <c r="J397" s="250"/>
      <c r="K397" s="250"/>
      <c r="L397" s="250"/>
      <c r="M397" s="250"/>
      <c r="N397" s="250"/>
      <c r="O397" s="250"/>
      <c r="P397" s="250"/>
      <c r="Q397" s="250"/>
      <c r="R397" s="250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</row>
    <row r="398" spans="1:33" s="43" customFormat="1" ht="10.5" customHeight="1">
      <c r="A398" s="249"/>
      <c r="B398" s="250"/>
      <c r="C398" s="250"/>
      <c r="D398" s="250"/>
      <c r="E398" s="250"/>
      <c r="F398" s="250"/>
      <c r="G398" s="250"/>
      <c r="H398" s="250"/>
      <c r="I398" s="250"/>
      <c r="J398" s="250"/>
      <c r="K398" s="250"/>
      <c r="L398" s="250"/>
      <c r="M398" s="250"/>
      <c r="N398" s="250"/>
      <c r="O398" s="250"/>
      <c r="P398" s="250"/>
      <c r="Q398" s="250"/>
      <c r="R398" s="250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</row>
    <row r="399" spans="1:33" s="43" customFormat="1" ht="10.5" customHeight="1">
      <c r="A399" s="249"/>
      <c r="B399" s="250"/>
      <c r="C399" s="250"/>
      <c r="D399" s="250"/>
      <c r="E399" s="250"/>
      <c r="F399" s="250"/>
      <c r="G399" s="250"/>
      <c r="H399" s="250"/>
      <c r="I399" s="250"/>
      <c r="J399" s="250"/>
      <c r="K399" s="250"/>
      <c r="L399" s="250"/>
      <c r="M399" s="250"/>
      <c r="N399" s="250"/>
      <c r="O399" s="250"/>
      <c r="P399" s="250"/>
      <c r="Q399" s="250"/>
      <c r="R399" s="250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</row>
    <row r="400" spans="1:33" s="43" customFormat="1" ht="10.5" customHeight="1">
      <c r="A400" s="249"/>
      <c r="B400" s="250"/>
      <c r="C400" s="250"/>
      <c r="D400" s="250"/>
      <c r="E400" s="250"/>
      <c r="F400" s="250"/>
      <c r="G400" s="250"/>
      <c r="H400" s="250"/>
      <c r="I400" s="250"/>
      <c r="J400" s="250"/>
      <c r="K400" s="250"/>
      <c r="L400" s="250"/>
      <c r="M400" s="250"/>
      <c r="N400" s="250"/>
      <c r="O400" s="250"/>
      <c r="P400" s="250"/>
      <c r="Q400" s="250"/>
      <c r="R400" s="250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</row>
    <row r="401" spans="1:33" s="43" customFormat="1" ht="10.5" customHeight="1">
      <c r="A401" s="249"/>
      <c r="B401" s="250"/>
      <c r="C401" s="250"/>
      <c r="D401" s="250"/>
      <c r="E401" s="250"/>
      <c r="F401" s="250"/>
      <c r="G401" s="250"/>
      <c r="H401" s="250"/>
      <c r="I401" s="250"/>
      <c r="J401" s="250"/>
      <c r="K401" s="250"/>
      <c r="L401" s="250"/>
      <c r="M401" s="250"/>
      <c r="N401" s="250"/>
      <c r="O401" s="250"/>
      <c r="P401" s="250"/>
      <c r="Q401" s="250"/>
      <c r="R401" s="250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</row>
    <row r="402" spans="1:33" s="43" customFormat="1" ht="10.5" customHeight="1">
      <c r="A402" s="249"/>
      <c r="B402" s="250"/>
      <c r="C402" s="250"/>
      <c r="D402" s="250"/>
      <c r="E402" s="250"/>
      <c r="F402" s="250"/>
      <c r="G402" s="250"/>
      <c r="H402" s="250"/>
      <c r="I402" s="250"/>
      <c r="J402" s="250"/>
      <c r="K402" s="250"/>
      <c r="L402" s="250"/>
      <c r="M402" s="250"/>
      <c r="N402" s="250"/>
      <c r="O402" s="250"/>
      <c r="P402" s="250"/>
      <c r="Q402" s="250"/>
      <c r="R402" s="250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</row>
    <row r="403" spans="1:33" s="43" customFormat="1" ht="10.5" customHeight="1">
      <c r="A403" s="249"/>
      <c r="B403" s="250"/>
      <c r="C403" s="250"/>
      <c r="D403" s="250"/>
      <c r="E403" s="250"/>
      <c r="F403" s="250"/>
      <c r="G403" s="250"/>
      <c r="H403" s="250"/>
      <c r="I403" s="250"/>
      <c r="J403" s="250"/>
      <c r="K403" s="250"/>
      <c r="L403" s="250"/>
      <c r="M403" s="250"/>
      <c r="N403" s="250"/>
      <c r="O403" s="250"/>
      <c r="P403" s="250"/>
      <c r="Q403" s="250"/>
      <c r="R403" s="250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</row>
    <row r="404" spans="1:33" s="43" customFormat="1" ht="10.5" customHeight="1">
      <c r="A404" s="249"/>
      <c r="B404" s="250"/>
      <c r="C404" s="250"/>
      <c r="D404" s="250"/>
      <c r="E404" s="250"/>
      <c r="F404" s="250"/>
      <c r="G404" s="250"/>
      <c r="H404" s="250"/>
      <c r="I404" s="250"/>
      <c r="J404" s="250"/>
      <c r="K404" s="250"/>
      <c r="L404" s="250"/>
      <c r="M404" s="250"/>
      <c r="N404" s="250"/>
      <c r="O404" s="250"/>
      <c r="P404" s="250"/>
      <c r="Q404" s="250"/>
      <c r="R404" s="250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</row>
    <row r="405" spans="1:33" s="43" customFormat="1" ht="10.5" customHeight="1">
      <c r="A405" s="249"/>
      <c r="B405" s="250"/>
      <c r="C405" s="250"/>
      <c r="D405" s="250"/>
      <c r="E405" s="250"/>
      <c r="F405" s="250"/>
      <c r="G405" s="250"/>
      <c r="H405" s="250"/>
      <c r="I405" s="250"/>
      <c r="J405" s="250"/>
      <c r="K405" s="250"/>
      <c r="L405" s="250"/>
      <c r="M405" s="250"/>
      <c r="N405" s="250"/>
      <c r="O405" s="250"/>
      <c r="P405" s="250"/>
      <c r="Q405" s="250"/>
      <c r="R405" s="250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</row>
    <row r="406" spans="1:33" s="43" customFormat="1" ht="10.5" customHeight="1">
      <c r="A406" s="249"/>
      <c r="B406" s="250"/>
      <c r="C406" s="250"/>
      <c r="D406" s="250"/>
      <c r="E406" s="250"/>
      <c r="F406" s="250"/>
      <c r="G406" s="250"/>
      <c r="H406" s="250"/>
      <c r="I406" s="250"/>
      <c r="J406" s="250"/>
      <c r="K406" s="250"/>
      <c r="L406" s="250"/>
      <c r="M406" s="250"/>
      <c r="N406" s="250"/>
      <c r="O406" s="250"/>
      <c r="P406" s="250"/>
      <c r="Q406" s="250"/>
      <c r="R406" s="250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</row>
    <row r="407" spans="1:33" s="43" customFormat="1" ht="10.5" customHeight="1">
      <c r="A407" s="249"/>
      <c r="B407" s="250"/>
      <c r="C407" s="250"/>
      <c r="D407" s="250"/>
      <c r="E407" s="250"/>
      <c r="F407" s="250"/>
      <c r="G407" s="250"/>
      <c r="H407" s="250"/>
      <c r="I407" s="250"/>
      <c r="J407" s="250"/>
      <c r="K407" s="250"/>
      <c r="L407" s="250"/>
      <c r="M407" s="250"/>
      <c r="N407" s="250"/>
      <c r="O407" s="250"/>
      <c r="P407" s="250"/>
      <c r="Q407" s="250"/>
      <c r="R407" s="250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</row>
    <row r="408" spans="1:33" s="43" customFormat="1" ht="10.5" customHeight="1">
      <c r="A408" s="249"/>
      <c r="B408" s="250"/>
      <c r="C408" s="250"/>
      <c r="D408" s="250"/>
      <c r="E408" s="250"/>
      <c r="F408" s="250"/>
      <c r="G408" s="250"/>
      <c r="H408" s="250"/>
      <c r="I408" s="250"/>
      <c r="J408" s="250"/>
      <c r="K408" s="250"/>
      <c r="L408" s="250"/>
      <c r="M408" s="250"/>
      <c r="N408" s="250"/>
      <c r="O408" s="250"/>
      <c r="P408" s="250"/>
      <c r="Q408" s="250"/>
      <c r="R408" s="250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</row>
    <row r="409" spans="1:33" s="43" customFormat="1" ht="10.5" customHeight="1">
      <c r="A409" s="249"/>
      <c r="B409" s="250"/>
      <c r="C409" s="250"/>
      <c r="D409" s="250"/>
      <c r="E409" s="250"/>
      <c r="F409" s="250"/>
      <c r="G409" s="250"/>
      <c r="H409" s="250"/>
      <c r="I409" s="250"/>
      <c r="J409" s="250"/>
      <c r="K409" s="250"/>
      <c r="L409" s="250"/>
      <c r="M409" s="250"/>
      <c r="N409" s="250"/>
      <c r="O409" s="250"/>
      <c r="P409" s="250"/>
      <c r="Q409" s="250"/>
      <c r="R409" s="250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</row>
    <row r="410" spans="1:33" s="43" customFormat="1" ht="6.75" customHeight="1">
      <c r="A410" s="249"/>
      <c r="B410" s="250"/>
      <c r="C410" s="250"/>
      <c r="D410" s="250"/>
      <c r="E410" s="250"/>
      <c r="F410" s="250"/>
      <c r="G410" s="250"/>
      <c r="H410" s="250"/>
      <c r="I410" s="250"/>
      <c r="J410" s="250"/>
      <c r="K410" s="250"/>
      <c r="L410" s="250"/>
      <c r="M410" s="250"/>
      <c r="N410" s="250"/>
      <c r="O410" s="250"/>
      <c r="P410" s="250"/>
      <c r="Q410" s="250"/>
      <c r="R410" s="250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</row>
    <row r="411" spans="1:21" s="254" customFormat="1" ht="21.75" customHeight="1">
      <c r="A411" s="742" t="s">
        <v>152</v>
      </c>
      <c r="B411" s="743"/>
      <c r="C411" s="743"/>
      <c r="D411" s="743"/>
      <c r="E411" s="743"/>
      <c r="F411" s="743"/>
      <c r="G411" s="743"/>
      <c r="H411" s="743"/>
      <c r="I411" s="743"/>
      <c r="J411" s="743"/>
      <c r="K411" s="743"/>
      <c r="L411" s="743"/>
      <c r="M411" s="743"/>
      <c r="N411" s="743"/>
      <c r="O411" s="743"/>
      <c r="P411" s="743"/>
      <c r="Q411" s="743"/>
      <c r="R411" s="743"/>
      <c r="S411" s="743"/>
      <c r="T411" s="743"/>
      <c r="U411" s="744"/>
    </row>
    <row r="412" spans="1:21" s="254" customFormat="1" ht="24" customHeight="1">
      <c r="A412" s="731" t="s">
        <v>151</v>
      </c>
      <c r="B412" s="732"/>
      <c r="C412" s="732"/>
      <c r="D412" s="732"/>
      <c r="E412" s="732"/>
      <c r="F412" s="732"/>
      <c r="G412" s="732"/>
      <c r="H412" s="732"/>
      <c r="I412" s="732"/>
      <c r="J412" s="732"/>
      <c r="K412" s="732"/>
      <c r="L412" s="732"/>
      <c r="M412" s="732"/>
      <c r="N412" s="732"/>
      <c r="O412" s="732"/>
      <c r="P412" s="732"/>
      <c r="Q412" s="732"/>
      <c r="R412" s="732"/>
      <c r="S412" s="732"/>
      <c r="T412" s="732"/>
      <c r="U412" s="733"/>
    </row>
    <row r="413" spans="1:18" s="254" customFormat="1" ht="5.25" customHeight="1">
      <c r="A413" s="256"/>
      <c r="B413" s="256"/>
      <c r="C413" s="595"/>
      <c r="D413" s="256"/>
      <c r="E413" s="256"/>
      <c r="F413" s="256"/>
      <c r="G413" s="256"/>
      <c r="H413" s="256"/>
      <c r="I413" s="256"/>
      <c r="J413" s="256"/>
      <c r="K413" s="256"/>
      <c r="L413" s="256"/>
      <c r="M413" s="256"/>
      <c r="N413" s="256"/>
      <c r="O413" s="256"/>
      <c r="P413" s="256"/>
      <c r="Q413" s="256"/>
      <c r="R413" s="256"/>
    </row>
    <row r="414" spans="1:21" s="255" customFormat="1" ht="23.25" customHeight="1">
      <c r="A414" s="672" t="s">
        <v>313</v>
      </c>
      <c r="B414" s="673"/>
      <c r="C414" s="673"/>
      <c r="D414" s="673"/>
      <c r="E414" s="673"/>
      <c r="F414" s="673"/>
      <c r="G414" s="673"/>
      <c r="H414" s="673"/>
      <c r="I414" s="673"/>
      <c r="J414" s="673"/>
      <c r="K414" s="673"/>
      <c r="L414" s="673"/>
      <c r="M414" s="673"/>
      <c r="N414" s="673"/>
      <c r="O414" s="673"/>
      <c r="P414" s="673"/>
      <c r="Q414" s="673"/>
      <c r="R414" s="673"/>
      <c r="S414" s="673"/>
      <c r="T414" s="673"/>
      <c r="U414" s="674"/>
    </row>
    <row r="415" spans="1:19" ht="4.5" customHeight="1" thickBot="1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43"/>
    </row>
    <row r="416" spans="1:21" ht="33.75" customHeight="1">
      <c r="A416" s="736" t="s">
        <v>163</v>
      </c>
      <c r="B416" s="698" t="s">
        <v>49</v>
      </c>
      <c r="C416" s="699"/>
      <c r="D416" s="701" t="s">
        <v>174</v>
      </c>
      <c r="E416" s="747" t="s">
        <v>184</v>
      </c>
      <c r="F416" s="696" t="s">
        <v>176</v>
      </c>
      <c r="G416" s="696" t="s">
        <v>177</v>
      </c>
      <c r="H416" s="696" t="s">
        <v>178</v>
      </c>
      <c r="I416" s="696" t="s">
        <v>197</v>
      </c>
      <c r="J416" s="693" t="s">
        <v>161</v>
      </c>
      <c r="K416" s="707"/>
      <c r="L416" s="721"/>
      <c r="M416" s="689" t="s">
        <v>183</v>
      </c>
      <c r="N416" s="689"/>
      <c r="O416" s="739" t="s">
        <v>155</v>
      </c>
      <c r="P416" s="691" t="s">
        <v>175</v>
      </c>
      <c r="Q416" s="676"/>
      <c r="R416" s="745" t="s">
        <v>182</v>
      </c>
      <c r="S416" s="708" t="s">
        <v>164</v>
      </c>
      <c r="T416" s="709"/>
      <c r="U416" s="679" t="s">
        <v>307</v>
      </c>
    </row>
    <row r="417" spans="1:21" ht="24" customHeight="1">
      <c r="A417" s="737"/>
      <c r="B417" s="300" t="s">
        <v>172</v>
      </c>
      <c r="C417" s="406" t="s">
        <v>154</v>
      </c>
      <c r="D417" s="702"/>
      <c r="E417" s="748"/>
      <c r="F417" s="697"/>
      <c r="G417" s="697"/>
      <c r="H417" s="697"/>
      <c r="I417" s="697"/>
      <c r="J417" s="397" t="s">
        <v>179</v>
      </c>
      <c r="K417" s="397" t="s">
        <v>180</v>
      </c>
      <c r="L417" s="397" t="s">
        <v>181</v>
      </c>
      <c r="M417" s="398" t="s">
        <v>172</v>
      </c>
      <c r="N417" s="398" t="s">
        <v>154</v>
      </c>
      <c r="O417" s="740"/>
      <c r="P417" s="298" t="s">
        <v>172</v>
      </c>
      <c r="Q417" s="299" t="s">
        <v>154</v>
      </c>
      <c r="R417" s="746"/>
      <c r="S417" s="296" t="s">
        <v>173</v>
      </c>
      <c r="T417" s="297" t="s">
        <v>154</v>
      </c>
      <c r="U417" s="680"/>
    </row>
    <row r="418" spans="1:21" ht="12.75" customHeight="1">
      <c r="A418" s="738"/>
      <c r="B418" s="271" t="s">
        <v>82</v>
      </c>
      <c r="C418" s="264" t="s">
        <v>165</v>
      </c>
      <c r="D418" s="272" t="s">
        <v>166</v>
      </c>
      <c r="E418" s="271" t="s">
        <v>87</v>
      </c>
      <c r="F418" s="264" t="s">
        <v>79</v>
      </c>
      <c r="G418" s="264" t="s">
        <v>80</v>
      </c>
      <c r="H418" s="264" t="s">
        <v>153</v>
      </c>
      <c r="I418" s="264" t="s">
        <v>160</v>
      </c>
      <c r="J418" s="264" t="s">
        <v>162</v>
      </c>
      <c r="K418" s="264" t="s">
        <v>83</v>
      </c>
      <c r="L418" s="264" t="s">
        <v>186</v>
      </c>
      <c r="M418" s="264" t="s">
        <v>187</v>
      </c>
      <c r="N418" s="264" t="s">
        <v>81</v>
      </c>
      <c r="O418" s="272" t="s">
        <v>188</v>
      </c>
      <c r="P418" s="271" t="s">
        <v>85</v>
      </c>
      <c r="Q418" s="264" t="s">
        <v>189</v>
      </c>
      <c r="R418" s="272" t="s">
        <v>190</v>
      </c>
      <c r="S418" s="271" t="s">
        <v>191</v>
      </c>
      <c r="T418" s="264" t="s">
        <v>192</v>
      </c>
      <c r="U418" s="272" t="s">
        <v>193</v>
      </c>
    </row>
    <row r="419" spans="1:21" ht="19.5" customHeight="1">
      <c r="A419" s="281" t="s">
        <v>167</v>
      </c>
      <c r="B419" s="540">
        <f aca="true" t="shared" si="33" ref="B419:U419">SUM(B420:B439)</f>
        <v>10564</v>
      </c>
      <c r="C419" s="258">
        <f t="shared" si="33"/>
        <v>17680</v>
      </c>
      <c r="D419" s="541">
        <f t="shared" si="33"/>
        <v>28244</v>
      </c>
      <c r="E419" s="513">
        <f t="shared" si="33"/>
        <v>623</v>
      </c>
      <c r="F419" s="514">
        <f t="shared" si="33"/>
        <v>767</v>
      </c>
      <c r="G419" s="514">
        <f t="shared" si="33"/>
        <v>173</v>
      </c>
      <c r="H419" s="514">
        <f t="shared" si="33"/>
        <v>0</v>
      </c>
      <c r="I419" s="514">
        <f t="shared" si="33"/>
        <v>313</v>
      </c>
      <c r="J419" s="514">
        <f t="shared" si="33"/>
        <v>7</v>
      </c>
      <c r="K419" s="514">
        <f t="shared" si="33"/>
        <v>0</v>
      </c>
      <c r="L419" s="514">
        <f t="shared" si="33"/>
        <v>2</v>
      </c>
      <c r="M419" s="514">
        <f t="shared" si="33"/>
        <v>1885</v>
      </c>
      <c r="N419" s="514">
        <f t="shared" si="33"/>
        <v>121</v>
      </c>
      <c r="O419" s="542">
        <f t="shared" si="33"/>
        <v>2006</v>
      </c>
      <c r="P419" s="441">
        <f t="shared" si="33"/>
        <v>4</v>
      </c>
      <c r="Q419" s="474">
        <f t="shared" si="33"/>
        <v>255</v>
      </c>
      <c r="R419" s="543">
        <f t="shared" si="33"/>
        <v>259</v>
      </c>
      <c r="S419" s="544">
        <f t="shared" si="33"/>
        <v>8675</v>
      </c>
      <c r="T419" s="545">
        <f t="shared" si="33"/>
        <v>17304</v>
      </c>
      <c r="U419" s="546">
        <f t="shared" si="33"/>
        <v>25979</v>
      </c>
    </row>
    <row r="420" spans="1:33" s="251" customFormat="1" ht="18" customHeight="1">
      <c r="A420" s="282" t="s">
        <v>228</v>
      </c>
      <c r="B420" s="528">
        <v>518</v>
      </c>
      <c r="C420" s="518">
        <v>1156</v>
      </c>
      <c r="D420" s="519">
        <f aca="true" t="shared" si="34" ref="D420:D439">SUM(B420:C420)</f>
        <v>1674</v>
      </c>
      <c r="E420" s="520">
        <v>40</v>
      </c>
      <c r="F420" s="520">
        <v>30</v>
      </c>
      <c r="G420" s="520">
        <v>13</v>
      </c>
      <c r="H420" s="520">
        <v>0</v>
      </c>
      <c r="I420" s="520">
        <v>23</v>
      </c>
      <c r="J420" s="520">
        <v>1</v>
      </c>
      <c r="K420" s="520">
        <v>0</v>
      </c>
      <c r="L420" s="520">
        <v>0</v>
      </c>
      <c r="M420" s="520">
        <f>SUM(E420:L420)</f>
        <v>107</v>
      </c>
      <c r="N420" s="520">
        <v>7</v>
      </c>
      <c r="O420" s="547">
        <f aca="true" t="shared" si="35" ref="O420:O439">SUM(M420:N420)</f>
        <v>114</v>
      </c>
      <c r="P420" s="548">
        <v>1</v>
      </c>
      <c r="Q420" s="549">
        <v>13</v>
      </c>
      <c r="R420" s="550">
        <f>SUM(P420:Q420)</f>
        <v>14</v>
      </c>
      <c r="S420" s="551">
        <f aca="true" t="shared" si="36" ref="S420:S439">+B420-M420-P420</f>
        <v>410</v>
      </c>
      <c r="T420" s="526">
        <f aca="true" t="shared" si="37" ref="T420:T439">+C420-N420-Q420</f>
        <v>1136</v>
      </c>
      <c r="U420" s="527">
        <f aca="true" t="shared" si="38" ref="U420:U439">+S420+T420</f>
        <v>1546</v>
      </c>
      <c r="V420" s="252"/>
      <c r="W420" s="252"/>
      <c r="X420" s="252"/>
      <c r="Y420" s="252"/>
      <c r="Z420" s="252"/>
      <c r="AA420" s="252"/>
      <c r="AB420" s="252"/>
      <c r="AC420" s="252"/>
      <c r="AD420" s="252"/>
      <c r="AE420" s="252"/>
      <c r="AF420" s="252"/>
      <c r="AG420" s="252"/>
    </row>
    <row r="421" spans="1:33" s="251" customFormat="1" ht="18" customHeight="1">
      <c r="A421" s="282" t="s">
        <v>229</v>
      </c>
      <c r="B421" s="528">
        <v>569</v>
      </c>
      <c r="C421" s="518">
        <v>856</v>
      </c>
      <c r="D421" s="519">
        <f t="shared" si="34"/>
        <v>1425</v>
      </c>
      <c r="E421" s="520">
        <v>29</v>
      </c>
      <c r="F421" s="520">
        <v>41</v>
      </c>
      <c r="G421" s="520">
        <v>32</v>
      </c>
      <c r="H421" s="520">
        <v>0</v>
      </c>
      <c r="I421" s="520">
        <v>0</v>
      </c>
      <c r="J421" s="520">
        <v>0</v>
      </c>
      <c r="K421" s="520">
        <v>0</v>
      </c>
      <c r="L421" s="520">
        <v>0</v>
      </c>
      <c r="M421" s="520">
        <f aca="true" t="shared" si="39" ref="M421:M437">SUM(E421:L421)</f>
        <v>102</v>
      </c>
      <c r="N421" s="520">
        <v>0</v>
      </c>
      <c r="O421" s="521">
        <f t="shared" si="35"/>
        <v>102</v>
      </c>
      <c r="P421" s="549">
        <v>0</v>
      </c>
      <c r="Q421" s="549">
        <v>1</v>
      </c>
      <c r="R421" s="524">
        <f aca="true" t="shared" si="40" ref="R421:R439">SUM(P421:Q421)</f>
        <v>1</v>
      </c>
      <c r="S421" s="551">
        <f t="shared" si="36"/>
        <v>467</v>
      </c>
      <c r="T421" s="526">
        <f t="shared" si="37"/>
        <v>855</v>
      </c>
      <c r="U421" s="527">
        <f t="shared" si="38"/>
        <v>1322</v>
      </c>
      <c r="V421" s="252"/>
      <c r="W421" s="252"/>
      <c r="X421" s="252"/>
      <c r="Y421" s="252"/>
      <c r="Z421" s="252"/>
      <c r="AA421" s="252"/>
      <c r="AB421" s="252"/>
      <c r="AC421" s="252"/>
      <c r="AD421" s="252"/>
      <c r="AE421" s="252"/>
      <c r="AF421" s="252"/>
      <c r="AG421" s="252"/>
    </row>
    <row r="422" spans="1:33" s="251" customFormat="1" ht="18" customHeight="1">
      <c r="A422" s="282" t="s">
        <v>230</v>
      </c>
      <c r="B422" s="528">
        <v>806</v>
      </c>
      <c r="C422" s="518">
        <v>854</v>
      </c>
      <c r="D422" s="519">
        <f t="shared" si="34"/>
        <v>1660</v>
      </c>
      <c r="E422" s="520">
        <v>17</v>
      </c>
      <c r="F422" s="520">
        <v>94</v>
      </c>
      <c r="G422" s="520">
        <v>4</v>
      </c>
      <c r="H422" s="520">
        <v>0</v>
      </c>
      <c r="I422" s="520">
        <v>78</v>
      </c>
      <c r="J422" s="520">
        <v>0</v>
      </c>
      <c r="K422" s="520">
        <v>0</v>
      </c>
      <c r="L422" s="520">
        <v>2</v>
      </c>
      <c r="M422" s="520">
        <f t="shared" si="39"/>
        <v>195</v>
      </c>
      <c r="N422" s="520">
        <v>8</v>
      </c>
      <c r="O422" s="521">
        <f t="shared" si="35"/>
        <v>203</v>
      </c>
      <c r="P422" s="549">
        <v>0</v>
      </c>
      <c r="Q422" s="549">
        <v>0</v>
      </c>
      <c r="R422" s="524">
        <f t="shared" si="40"/>
        <v>0</v>
      </c>
      <c r="S422" s="551">
        <f t="shared" si="36"/>
        <v>611</v>
      </c>
      <c r="T422" s="526">
        <f t="shared" si="37"/>
        <v>846</v>
      </c>
      <c r="U422" s="527">
        <f t="shared" si="38"/>
        <v>1457</v>
      </c>
      <c r="V422" s="252"/>
      <c r="W422" s="252"/>
      <c r="X422" s="252"/>
      <c r="Y422" s="252"/>
      <c r="Z422" s="252"/>
      <c r="AA422" s="252"/>
      <c r="AB422" s="252"/>
      <c r="AC422" s="252"/>
      <c r="AD422" s="252"/>
      <c r="AE422" s="252"/>
      <c r="AF422" s="252"/>
      <c r="AG422" s="252"/>
    </row>
    <row r="423" spans="1:33" s="251" customFormat="1" ht="18" customHeight="1">
      <c r="A423" s="282" t="s">
        <v>212</v>
      </c>
      <c r="B423" s="528">
        <v>732</v>
      </c>
      <c r="C423" s="518">
        <v>1142</v>
      </c>
      <c r="D423" s="519">
        <f t="shared" si="34"/>
        <v>1874</v>
      </c>
      <c r="E423" s="520">
        <v>32</v>
      </c>
      <c r="F423" s="520">
        <v>42</v>
      </c>
      <c r="G423" s="520">
        <v>8</v>
      </c>
      <c r="H423" s="520">
        <v>0</v>
      </c>
      <c r="I423" s="520">
        <v>25</v>
      </c>
      <c r="J423" s="520">
        <v>2</v>
      </c>
      <c r="K423" s="520">
        <v>0</v>
      </c>
      <c r="L423" s="520">
        <v>0</v>
      </c>
      <c r="M423" s="520">
        <f t="shared" si="39"/>
        <v>109</v>
      </c>
      <c r="N423" s="520">
        <v>7</v>
      </c>
      <c r="O423" s="521">
        <f t="shared" si="35"/>
        <v>116</v>
      </c>
      <c r="P423" s="549">
        <v>0</v>
      </c>
      <c r="Q423" s="549">
        <v>0</v>
      </c>
      <c r="R423" s="524">
        <f t="shared" si="40"/>
        <v>0</v>
      </c>
      <c r="S423" s="551">
        <f t="shared" si="36"/>
        <v>623</v>
      </c>
      <c r="T423" s="526">
        <f t="shared" si="37"/>
        <v>1135</v>
      </c>
      <c r="U423" s="527">
        <f t="shared" si="38"/>
        <v>1758</v>
      </c>
      <c r="V423" s="252"/>
      <c r="W423" s="252"/>
      <c r="X423" s="252"/>
      <c r="Y423" s="252"/>
      <c r="Z423" s="252"/>
      <c r="AA423" s="252"/>
      <c r="AB423" s="252"/>
      <c r="AC423" s="252"/>
      <c r="AD423" s="252"/>
      <c r="AE423" s="252"/>
      <c r="AF423" s="252"/>
      <c r="AG423" s="252"/>
    </row>
    <row r="424" spans="1:33" s="251" customFormat="1" ht="18" customHeight="1">
      <c r="A424" s="282" t="s">
        <v>252</v>
      </c>
      <c r="B424" s="528">
        <v>908</v>
      </c>
      <c r="C424" s="518">
        <v>1223</v>
      </c>
      <c r="D424" s="519">
        <f t="shared" si="34"/>
        <v>2131</v>
      </c>
      <c r="E424" s="520">
        <v>16</v>
      </c>
      <c r="F424" s="520">
        <v>57</v>
      </c>
      <c r="G424" s="520">
        <v>5</v>
      </c>
      <c r="H424" s="520">
        <v>0</v>
      </c>
      <c r="I424" s="520">
        <v>29</v>
      </c>
      <c r="J424" s="520">
        <v>0</v>
      </c>
      <c r="K424" s="520">
        <v>0</v>
      </c>
      <c r="L424" s="520">
        <v>0</v>
      </c>
      <c r="M424" s="520">
        <f t="shared" si="39"/>
        <v>107</v>
      </c>
      <c r="N424" s="520">
        <v>0</v>
      </c>
      <c r="O424" s="521">
        <f t="shared" si="35"/>
        <v>107</v>
      </c>
      <c r="P424" s="549">
        <v>1</v>
      </c>
      <c r="Q424" s="549">
        <v>1</v>
      </c>
      <c r="R424" s="524">
        <f t="shared" si="40"/>
        <v>2</v>
      </c>
      <c r="S424" s="551">
        <f t="shared" si="36"/>
        <v>800</v>
      </c>
      <c r="T424" s="526">
        <f t="shared" si="37"/>
        <v>1222</v>
      </c>
      <c r="U424" s="527">
        <f t="shared" si="38"/>
        <v>2022</v>
      </c>
      <c r="V424" s="252"/>
      <c r="W424" s="252"/>
      <c r="X424" s="252"/>
      <c r="Y424" s="252"/>
      <c r="Z424" s="252"/>
      <c r="AA424" s="252"/>
      <c r="AB424" s="252"/>
      <c r="AC424" s="252"/>
      <c r="AD424" s="252"/>
      <c r="AE424" s="252"/>
      <c r="AF424" s="252"/>
      <c r="AG424" s="252"/>
    </row>
    <row r="425" spans="1:33" s="251" customFormat="1" ht="18" customHeight="1">
      <c r="A425" s="282" t="s">
        <v>213</v>
      </c>
      <c r="B425" s="528">
        <v>843</v>
      </c>
      <c r="C425" s="518">
        <v>1015</v>
      </c>
      <c r="D425" s="519">
        <f t="shared" si="34"/>
        <v>1858</v>
      </c>
      <c r="E425" s="520">
        <v>32</v>
      </c>
      <c r="F425" s="520">
        <v>121</v>
      </c>
      <c r="G425" s="520">
        <v>3</v>
      </c>
      <c r="H425" s="520">
        <v>0</v>
      </c>
      <c r="I425" s="520">
        <v>22</v>
      </c>
      <c r="J425" s="520">
        <v>0</v>
      </c>
      <c r="K425" s="520">
        <v>0</v>
      </c>
      <c r="L425" s="520">
        <v>0</v>
      </c>
      <c r="M425" s="520">
        <f t="shared" si="39"/>
        <v>178</v>
      </c>
      <c r="N425" s="520">
        <v>0</v>
      </c>
      <c r="O425" s="521">
        <f t="shared" si="35"/>
        <v>178</v>
      </c>
      <c r="P425" s="549">
        <v>1</v>
      </c>
      <c r="Q425" s="549">
        <v>0</v>
      </c>
      <c r="R425" s="524">
        <f t="shared" si="40"/>
        <v>1</v>
      </c>
      <c r="S425" s="551">
        <f t="shared" si="36"/>
        <v>664</v>
      </c>
      <c r="T425" s="526">
        <f t="shared" si="37"/>
        <v>1015</v>
      </c>
      <c r="U425" s="527">
        <f t="shared" si="38"/>
        <v>1679</v>
      </c>
      <c r="V425" s="252"/>
      <c r="W425" s="252"/>
      <c r="X425" s="252"/>
      <c r="Y425" s="252"/>
      <c r="Z425" s="252"/>
      <c r="AA425" s="252"/>
      <c r="AB425" s="252"/>
      <c r="AC425" s="252"/>
      <c r="AD425" s="252"/>
      <c r="AE425" s="252"/>
      <c r="AF425" s="252"/>
      <c r="AG425" s="252"/>
    </row>
    <row r="426" spans="1:33" s="251" customFormat="1" ht="18" customHeight="1">
      <c r="A426" s="282" t="s">
        <v>237</v>
      </c>
      <c r="B426" s="528">
        <v>548</v>
      </c>
      <c r="C426" s="518">
        <v>1443</v>
      </c>
      <c r="D426" s="519">
        <f t="shared" si="34"/>
        <v>1991</v>
      </c>
      <c r="E426" s="520">
        <v>221</v>
      </c>
      <c r="F426" s="520">
        <v>16</v>
      </c>
      <c r="G426" s="520">
        <v>5</v>
      </c>
      <c r="H426" s="520">
        <v>0</v>
      </c>
      <c r="I426" s="520">
        <v>0</v>
      </c>
      <c r="J426" s="520">
        <v>0</v>
      </c>
      <c r="K426" s="520">
        <v>0</v>
      </c>
      <c r="L426" s="520">
        <v>0</v>
      </c>
      <c r="M426" s="520">
        <f t="shared" si="39"/>
        <v>242</v>
      </c>
      <c r="N426" s="520">
        <v>18</v>
      </c>
      <c r="O426" s="521">
        <f t="shared" si="35"/>
        <v>260</v>
      </c>
      <c r="P426" s="549">
        <v>0</v>
      </c>
      <c r="Q426" s="523">
        <v>1</v>
      </c>
      <c r="R426" s="524">
        <f t="shared" si="40"/>
        <v>1</v>
      </c>
      <c r="S426" s="551">
        <f t="shared" si="36"/>
        <v>306</v>
      </c>
      <c r="T426" s="526">
        <f t="shared" si="37"/>
        <v>1424</v>
      </c>
      <c r="U426" s="527">
        <f t="shared" si="38"/>
        <v>1730</v>
      </c>
      <c r="V426" s="252"/>
      <c r="W426" s="252"/>
      <c r="X426" s="252"/>
      <c r="Y426" s="252"/>
      <c r="Z426" s="252"/>
      <c r="AA426" s="252"/>
      <c r="AB426" s="252"/>
      <c r="AC426" s="252"/>
      <c r="AD426" s="252"/>
      <c r="AE426" s="252"/>
      <c r="AF426" s="252"/>
      <c r="AG426" s="252"/>
    </row>
    <row r="427" spans="1:33" s="251" customFormat="1" ht="18" customHeight="1">
      <c r="A427" s="282" t="s">
        <v>247</v>
      </c>
      <c r="B427" s="528">
        <v>711</v>
      </c>
      <c r="C427" s="518">
        <v>836</v>
      </c>
      <c r="D427" s="519">
        <f t="shared" si="34"/>
        <v>1547</v>
      </c>
      <c r="E427" s="520">
        <v>17</v>
      </c>
      <c r="F427" s="520">
        <v>68</v>
      </c>
      <c r="G427" s="520">
        <v>9</v>
      </c>
      <c r="H427" s="520">
        <v>0</v>
      </c>
      <c r="I427" s="520">
        <v>25</v>
      </c>
      <c r="J427" s="520">
        <v>0</v>
      </c>
      <c r="K427" s="520">
        <v>0</v>
      </c>
      <c r="L427" s="520">
        <v>0</v>
      </c>
      <c r="M427" s="520">
        <f t="shared" si="39"/>
        <v>119</v>
      </c>
      <c r="N427" s="520">
        <v>1</v>
      </c>
      <c r="O427" s="521">
        <f t="shared" si="35"/>
        <v>120</v>
      </c>
      <c r="P427" s="549">
        <v>0</v>
      </c>
      <c r="Q427" s="523">
        <v>0</v>
      </c>
      <c r="R427" s="524">
        <f t="shared" si="40"/>
        <v>0</v>
      </c>
      <c r="S427" s="551">
        <f t="shared" si="36"/>
        <v>592</v>
      </c>
      <c r="T427" s="526">
        <f t="shared" si="37"/>
        <v>835</v>
      </c>
      <c r="U427" s="527">
        <f t="shared" si="38"/>
        <v>1427</v>
      </c>
      <c r="V427" s="252"/>
      <c r="W427" s="252"/>
      <c r="X427" s="252"/>
      <c r="Y427" s="252"/>
      <c r="Z427" s="252"/>
      <c r="AA427" s="252"/>
      <c r="AB427" s="252"/>
      <c r="AC427" s="252"/>
      <c r="AD427" s="252"/>
      <c r="AE427" s="252"/>
      <c r="AF427" s="252"/>
      <c r="AG427" s="252"/>
    </row>
    <row r="428" spans="1:33" s="251" customFormat="1" ht="18" customHeight="1">
      <c r="A428" s="282" t="s">
        <v>271</v>
      </c>
      <c r="B428" s="528">
        <v>457</v>
      </c>
      <c r="C428" s="518">
        <v>846</v>
      </c>
      <c r="D428" s="519">
        <f t="shared" si="34"/>
        <v>1303</v>
      </c>
      <c r="E428" s="520">
        <v>16</v>
      </c>
      <c r="F428" s="520">
        <v>31</v>
      </c>
      <c r="G428" s="520">
        <v>5</v>
      </c>
      <c r="H428" s="520">
        <v>0</v>
      </c>
      <c r="I428" s="520">
        <v>19</v>
      </c>
      <c r="J428" s="520">
        <v>1</v>
      </c>
      <c r="K428" s="520">
        <v>0</v>
      </c>
      <c r="L428" s="520">
        <v>0</v>
      </c>
      <c r="M428" s="520">
        <f t="shared" si="39"/>
        <v>72</v>
      </c>
      <c r="N428" s="520">
        <v>3</v>
      </c>
      <c r="O428" s="521">
        <f t="shared" si="35"/>
        <v>75</v>
      </c>
      <c r="P428" s="549">
        <v>0</v>
      </c>
      <c r="Q428" s="523">
        <v>0</v>
      </c>
      <c r="R428" s="524">
        <f t="shared" si="40"/>
        <v>0</v>
      </c>
      <c r="S428" s="551">
        <f t="shared" si="36"/>
        <v>385</v>
      </c>
      <c r="T428" s="526">
        <f t="shared" si="37"/>
        <v>843</v>
      </c>
      <c r="U428" s="527">
        <f t="shared" si="38"/>
        <v>1228</v>
      </c>
      <c r="V428" s="252"/>
      <c r="W428" s="252"/>
      <c r="X428" s="252"/>
      <c r="Y428" s="252"/>
      <c r="Z428" s="252"/>
      <c r="AA428" s="252"/>
      <c r="AB428" s="252"/>
      <c r="AC428" s="252"/>
      <c r="AD428" s="252"/>
      <c r="AE428" s="252"/>
      <c r="AF428" s="252"/>
      <c r="AG428" s="252"/>
    </row>
    <row r="429" spans="1:33" s="251" customFormat="1" ht="18" customHeight="1">
      <c r="A429" s="282" t="s">
        <v>211</v>
      </c>
      <c r="B429" s="528">
        <v>676</v>
      </c>
      <c r="C429" s="518">
        <v>1182</v>
      </c>
      <c r="D429" s="519">
        <f t="shared" si="34"/>
        <v>1858</v>
      </c>
      <c r="E429" s="520">
        <v>30</v>
      </c>
      <c r="F429" s="520">
        <v>34</v>
      </c>
      <c r="G429" s="520">
        <v>23</v>
      </c>
      <c r="H429" s="520">
        <v>0</v>
      </c>
      <c r="I429" s="520">
        <v>17</v>
      </c>
      <c r="J429" s="520">
        <v>2</v>
      </c>
      <c r="K429" s="520">
        <v>0</v>
      </c>
      <c r="L429" s="520">
        <v>0</v>
      </c>
      <c r="M429" s="520">
        <f>SUM(E429:L429)</f>
        <v>106</v>
      </c>
      <c r="N429" s="520">
        <v>2</v>
      </c>
      <c r="O429" s="521">
        <f t="shared" si="35"/>
        <v>108</v>
      </c>
      <c r="P429" s="549">
        <v>0</v>
      </c>
      <c r="Q429" s="523">
        <v>0</v>
      </c>
      <c r="R429" s="524">
        <f>SUM(P429:Q429)</f>
        <v>0</v>
      </c>
      <c r="S429" s="551">
        <f t="shared" si="36"/>
        <v>570</v>
      </c>
      <c r="T429" s="526">
        <f t="shared" si="37"/>
        <v>1180</v>
      </c>
      <c r="U429" s="527">
        <f t="shared" si="38"/>
        <v>1750</v>
      </c>
      <c r="V429" s="252"/>
      <c r="W429" s="252"/>
      <c r="X429" s="252"/>
      <c r="Y429" s="252"/>
      <c r="Z429" s="252"/>
      <c r="AA429" s="252"/>
      <c r="AB429" s="252"/>
      <c r="AC429" s="252"/>
      <c r="AD429" s="252"/>
      <c r="AE429" s="252"/>
      <c r="AF429" s="252"/>
      <c r="AG429" s="252"/>
    </row>
    <row r="430" spans="1:33" s="251" customFormat="1" ht="18" customHeight="1">
      <c r="A430" s="282" t="s">
        <v>236</v>
      </c>
      <c r="B430" s="528">
        <v>565</v>
      </c>
      <c r="C430" s="518">
        <v>1182</v>
      </c>
      <c r="D430" s="519">
        <f t="shared" si="34"/>
        <v>1747</v>
      </c>
      <c r="E430" s="552">
        <v>36</v>
      </c>
      <c r="F430" s="520">
        <v>29</v>
      </c>
      <c r="G430" s="520">
        <v>11</v>
      </c>
      <c r="H430" s="520">
        <v>0</v>
      </c>
      <c r="I430" s="520">
        <v>7</v>
      </c>
      <c r="J430" s="520">
        <v>0</v>
      </c>
      <c r="K430" s="520">
        <v>0</v>
      </c>
      <c r="L430" s="520">
        <v>0</v>
      </c>
      <c r="M430" s="520">
        <f t="shared" si="39"/>
        <v>83</v>
      </c>
      <c r="N430" s="520">
        <v>0</v>
      </c>
      <c r="O430" s="521">
        <f t="shared" si="35"/>
        <v>83</v>
      </c>
      <c r="P430" s="549">
        <v>0</v>
      </c>
      <c r="Q430" s="523">
        <v>2</v>
      </c>
      <c r="R430" s="524">
        <f t="shared" si="40"/>
        <v>2</v>
      </c>
      <c r="S430" s="551">
        <f t="shared" si="36"/>
        <v>482</v>
      </c>
      <c r="T430" s="526">
        <f t="shared" si="37"/>
        <v>1180</v>
      </c>
      <c r="U430" s="527">
        <f t="shared" si="38"/>
        <v>1662</v>
      </c>
      <c r="V430" s="252"/>
      <c r="W430" s="252"/>
      <c r="X430" s="252"/>
      <c r="Y430" s="252"/>
      <c r="Z430" s="252"/>
      <c r="AA430" s="252"/>
      <c r="AB430" s="252"/>
      <c r="AC430" s="252"/>
      <c r="AD430" s="252"/>
      <c r="AE430" s="252"/>
      <c r="AF430" s="252"/>
      <c r="AG430" s="252"/>
    </row>
    <row r="431" spans="1:33" s="251" customFormat="1" ht="18" customHeight="1">
      <c r="A431" s="282" t="s">
        <v>295</v>
      </c>
      <c r="B431" s="528">
        <v>270</v>
      </c>
      <c r="C431" s="518">
        <v>1652</v>
      </c>
      <c r="D431" s="519">
        <f t="shared" si="34"/>
        <v>1922</v>
      </c>
      <c r="E431" s="552">
        <v>19</v>
      </c>
      <c r="F431" s="520">
        <v>14</v>
      </c>
      <c r="G431" s="520">
        <v>4</v>
      </c>
      <c r="H431" s="520">
        <v>0</v>
      </c>
      <c r="I431" s="520">
        <v>0</v>
      </c>
      <c r="J431" s="520">
        <v>0</v>
      </c>
      <c r="K431" s="520">
        <v>0</v>
      </c>
      <c r="L431" s="520">
        <v>0</v>
      </c>
      <c r="M431" s="520">
        <f t="shared" si="39"/>
        <v>37</v>
      </c>
      <c r="N431" s="520">
        <v>4</v>
      </c>
      <c r="O431" s="521">
        <f t="shared" si="35"/>
        <v>41</v>
      </c>
      <c r="P431" s="549">
        <v>0</v>
      </c>
      <c r="Q431" s="523">
        <v>0</v>
      </c>
      <c r="R431" s="524">
        <f t="shared" si="40"/>
        <v>0</v>
      </c>
      <c r="S431" s="551">
        <f t="shared" si="36"/>
        <v>233</v>
      </c>
      <c r="T431" s="526">
        <f t="shared" si="37"/>
        <v>1648</v>
      </c>
      <c r="U431" s="527">
        <f t="shared" si="38"/>
        <v>1881</v>
      </c>
      <c r="V431" s="252"/>
      <c r="W431" s="252"/>
      <c r="X431" s="252"/>
      <c r="Y431" s="252"/>
      <c r="Z431" s="252"/>
      <c r="AA431" s="252"/>
      <c r="AB431" s="252"/>
      <c r="AC431" s="252"/>
      <c r="AD431" s="252"/>
      <c r="AE431" s="252"/>
      <c r="AF431" s="252"/>
      <c r="AG431" s="252"/>
    </row>
    <row r="432" spans="1:33" s="251" customFormat="1" ht="18" customHeight="1">
      <c r="A432" s="282" t="s">
        <v>296</v>
      </c>
      <c r="B432" s="528">
        <v>314</v>
      </c>
      <c r="C432" s="518">
        <v>47</v>
      </c>
      <c r="D432" s="519">
        <f t="shared" si="34"/>
        <v>361</v>
      </c>
      <c r="E432" s="552">
        <v>20</v>
      </c>
      <c r="F432" s="520">
        <v>62</v>
      </c>
      <c r="G432" s="520">
        <v>8</v>
      </c>
      <c r="H432" s="520">
        <v>0</v>
      </c>
      <c r="I432" s="520">
        <v>10</v>
      </c>
      <c r="J432" s="520">
        <v>0</v>
      </c>
      <c r="K432" s="520">
        <v>0</v>
      </c>
      <c r="L432" s="520">
        <v>0</v>
      </c>
      <c r="M432" s="520">
        <f t="shared" si="39"/>
        <v>100</v>
      </c>
      <c r="N432" s="520">
        <v>1</v>
      </c>
      <c r="O432" s="521">
        <f t="shared" si="35"/>
        <v>101</v>
      </c>
      <c r="P432" s="549">
        <v>0</v>
      </c>
      <c r="Q432" s="523">
        <v>0</v>
      </c>
      <c r="R432" s="524">
        <f t="shared" si="40"/>
        <v>0</v>
      </c>
      <c r="S432" s="551">
        <f t="shared" si="36"/>
        <v>214</v>
      </c>
      <c r="T432" s="526">
        <f t="shared" si="37"/>
        <v>46</v>
      </c>
      <c r="U432" s="527">
        <f t="shared" si="38"/>
        <v>260</v>
      </c>
      <c r="V432" s="252"/>
      <c r="W432" s="252"/>
      <c r="X432" s="252"/>
      <c r="Y432" s="252"/>
      <c r="Z432" s="252"/>
      <c r="AA432" s="252"/>
      <c r="AB432" s="252"/>
      <c r="AC432" s="252"/>
      <c r="AD432" s="252"/>
      <c r="AE432" s="252"/>
      <c r="AF432" s="252"/>
      <c r="AG432" s="252"/>
    </row>
    <row r="433" spans="1:33" s="251" customFormat="1" ht="18" customHeight="1">
      <c r="A433" s="282" t="s">
        <v>238</v>
      </c>
      <c r="B433" s="528">
        <v>896</v>
      </c>
      <c r="C433" s="518">
        <v>1408</v>
      </c>
      <c r="D433" s="519">
        <f t="shared" si="34"/>
        <v>2304</v>
      </c>
      <c r="E433" s="552">
        <v>28</v>
      </c>
      <c r="F433" s="520">
        <v>40</v>
      </c>
      <c r="G433" s="520">
        <v>18</v>
      </c>
      <c r="H433" s="520">
        <v>0</v>
      </c>
      <c r="I433" s="520">
        <v>4</v>
      </c>
      <c r="J433" s="520">
        <v>1</v>
      </c>
      <c r="K433" s="520">
        <v>0</v>
      </c>
      <c r="L433" s="520">
        <v>0</v>
      </c>
      <c r="M433" s="520">
        <f t="shared" si="39"/>
        <v>91</v>
      </c>
      <c r="N433" s="520">
        <v>8</v>
      </c>
      <c r="O433" s="521">
        <f t="shared" si="35"/>
        <v>99</v>
      </c>
      <c r="P433" s="549">
        <v>0</v>
      </c>
      <c r="Q433" s="523">
        <v>0</v>
      </c>
      <c r="R433" s="524">
        <f t="shared" si="40"/>
        <v>0</v>
      </c>
      <c r="S433" s="551">
        <f t="shared" si="36"/>
        <v>805</v>
      </c>
      <c r="T433" s="526">
        <f t="shared" si="37"/>
        <v>1400</v>
      </c>
      <c r="U433" s="527">
        <f t="shared" si="38"/>
        <v>2205</v>
      </c>
      <c r="V433" s="252"/>
      <c r="W433" s="252"/>
      <c r="X433" s="252"/>
      <c r="Y433" s="252"/>
      <c r="Z433" s="252"/>
      <c r="AA433" s="252"/>
      <c r="AB433" s="252"/>
      <c r="AC433" s="252"/>
      <c r="AD433" s="252"/>
      <c r="AE433" s="252"/>
      <c r="AF433" s="252"/>
      <c r="AG433" s="252"/>
    </row>
    <row r="434" spans="1:33" s="251" customFormat="1" ht="18" customHeight="1">
      <c r="A434" s="282" t="s">
        <v>259</v>
      </c>
      <c r="B434" s="528">
        <v>293</v>
      </c>
      <c r="C434" s="518">
        <v>715</v>
      </c>
      <c r="D434" s="519">
        <f t="shared" si="34"/>
        <v>1008</v>
      </c>
      <c r="E434" s="552">
        <v>18</v>
      </c>
      <c r="F434" s="520">
        <v>26</v>
      </c>
      <c r="G434" s="520">
        <v>0</v>
      </c>
      <c r="H434" s="520">
        <v>0</v>
      </c>
      <c r="I434" s="520">
        <v>1</v>
      </c>
      <c r="J434" s="520">
        <v>0</v>
      </c>
      <c r="K434" s="520">
        <v>0</v>
      </c>
      <c r="L434" s="520">
        <v>0</v>
      </c>
      <c r="M434" s="520">
        <f t="shared" si="39"/>
        <v>45</v>
      </c>
      <c r="N434" s="520">
        <v>42</v>
      </c>
      <c r="O434" s="521">
        <f t="shared" si="35"/>
        <v>87</v>
      </c>
      <c r="P434" s="549">
        <v>0</v>
      </c>
      <c r="Q434" s="523">
        <v>1</v>
      </c>
      <c r="R434" s="524">
        <f t="shared" si="40"/>
        <v>1</v>
      </c>
      <c r="S434" s="551">
        <f t="shared" si="36"/>
        <v>248</v>
      </c>
      <c r="T434" s="526">
        <f t="shared" si="37"/>
        <v>672</v>
      </c>
      <c r="U434" s="527">
        <f t="shared" si="38"/>
        <v>920</v>
      </c>
      <c r="V434" s="252"/>
      <c r="W434" s="252"/>
      <c r="X434" s="252"/>
      <c r="Y434" s="252"/>
      <c r="Z434" s="252"/>
      <c r="AA434" s="252"/>
      <c r="AB434" s="252"/>
      <c r="AC434" s="252"/>
      <c r="AD434" s="252"/>
      <c r="AE434" s="252"/>
      <c r="AF434" s="252"/>
      <c r="AG434" s="252"/>
    </row>
    <row r="435" spans="1:33" s="251" customFormat="1" ht="18" customHeight="1">
      <c r="A435" s="282" t="s">
        <v>239</v>
      </c>
      <c r="B435" s="554">
        <v>642</v>
      </c>
      <c r="C435" s="555">
        <v>922</v>
      </c>
      <c r="D435" s="519">
        <f t="shared" si="34"/>
        <v>1564</v>
      </c>
      <c r="E435" s="552">
        <v>11</v>
      </c>
      <c r="F435" s="520">
        <v>12</v>
      </c>
      <c r="G435" s="520">
        <v>5</v>
      </c>
      <c r="H435" s="520">
        <v>0</v>
      </c>
      <c r="I435" s="520">
        <v>31</v>
      </c>
      <c r="J435" s="520">
        <v>0</v>
      </c>
      <c r="K435" s="520">
        <v>0</v>
      </c>
      <c r="L435" s="520">
        <v>0</v>
      </c>
      <c r="M435" s="520">
        <f t="shared" si="39"/>
        <v>59</v>
      </c>
      <c r="N435" s="520">
        <v>5</v>
      </c>
      <c r="O435" s="521">
        <f t="shared" si="35"/>
        <v>64</v>
      </c>
      <c r="P435" s="549">
        <v>1</v>
      </c>
      <c r="Q435" s="523">
        <v>152</v>
      </c>
      <c r="R435" s="524">
        <f t="shared" si="40"/>
        <v>153</v>
      </c>
      <c r="S435" s="551">
        <f t="shared" si="36"/>
        <v>582</v>
      </c>
      <c r="T435" s="526">
        <f t="shared" si="37"/>
        <v>765</v>
      </c>
      <c r="U435" s="527">
        <f t="shared" si="38"/>
        <v>1347</v>
      </c>
      <c r="V435" s="252"/>
      <c r="W435" s="252"/>
      <c r="X435" s="252"/>
      <c r="Y435" s="252"/>
      <c r="Z435" s="252"/>
      <c r="AA435" s="252"/>
      <c r="AB435" s="252"/>
      <c r="AC435" s="252"/>
      <c r="AD435" s="252"/>
      <c r="AE435" s="252"/>
      <c r="AF435" s="252"/>
      <c r="AG435" s="252"/>
    </row>
    <row r="436" spans="1:21" s="251" customFormat="1" ht="18" customHeight="1">
      <c r="A436" s="282" t="s">
        <v>276</v>
      </c>
      <c r="B436" s="528">
        <v>256</v>
      </c>
      <c r="C436" s="518">
        <v>418</v>
      </c>
      <c r="D436" s="519">
        <f t="shared" si="34"/>
        <v>674</v>
      </c>
      <c r="E436" s="598">
        <v>15</v>
      </c>
      <c r="F436" s="553">
        <v>4</v>
      </c>
      <c r="G436" s="553">
        <v>2</v>
      </c>
      <c r="H436" s="553">
        <v>0</v>
      </c>
      <c r="I436" s="553">
        <v>10</v>
      </c>
      <c r="J436" s="553">
        <v>0</v>
      </c>
      <c r="K436" s="553">
        <v>0</v>
      </c>
      <c r="L436" s="553">
        <v>0</v>
      </c>
      <c r="M436" s="553">
        <f t="shared" si="39"/>
        <v>31</v>
      </c>
      <c r="N436" s="553">
        <v>13</v>
      </c>
      <c r="O436" s="599">
        <f t="shared" si="35"/>
        <v>44</v>
      </c>
      <c r="P436" s="549">
        <v>0</v>
      </c>
      <c r="Q436" s="549">
        <v>84</v>
      </c>
      <c r="R436" s="524">
        <f t="shared" si="40"/>
        <v>84</v>
      </c>
      <c r="S436" s="551">
        <f t="shared" si="36"/>
        <v>225</v>
      </c>
      <c r="T436" s="526">
        <f t="shared" si="37"/>
        <v>321</v>
      </c>
      <c r="U436" s="527">
        <f t="shared" si="38"/>
        <v>546</v>
      </c>
    </row>
    <row r="437" spans="1:21" s="251" customFormat="1" ht="18" customHeight="1">
      <c r="A437" s="282" t="s">
        <v>253</v>
      </c>
      <c r="B437" s="528">
        <v>260</v>
      </c>
      <c r="C437" s="518">
        <v>505</v>
      </c>
      <c r="D437" s="519">
        <f t="shared" si="34"/>
        <v>765</v>
      </c>
      <c r="E437" s="598">
        <v>19</v>
      </c>
      <c r="F437" s="553">
        <v>12</v>
      </c>
      <c r="G437" s="553">
        <v>6</v>
      </c>
      <c r="H437" s="553">
        <v>0</v>
      </c>
      <c r="I437" s="553">
        <v>11</v>
      </c>
      <c r="J437" s="553">
        <v>0</v>
      </c>
      <c r="K437" s="553">
        <v>0</v>
      </c>
      <c r="L437" s="553">
        <v>0</v>
      </c>
      <c r="M437" s="553">
        <f t="shared" si="39"/>
        <v>48</v>
      </c>
      <c r="N437" s="553">
        <v>2</v>
      </c>
      <c r="O437" s="599">
        <f t="shared" si="35"/>
        <v>50</v>
      </c>
      <c r="P437" s="549">
        <v>0</v>
      </c>
      <c r="Q437" s="549">
        <v>0</v>
      </c>
      <c r="R437" s="524">
        <f t="shared" si="40"/>
        <v>0</v>
      </c>
      <c r="S437" s="551">
        <f t="shared" si="36"/>
        <v>212</v>
      </c>
      <c r="T437" s="526">
        <f t="shared" si="37"/>
        <v>503</v>
      </c>
      <c r="U437" s="527">
        <f t="shared" si="38"/>
        <v>715</v>
      </c>
    </row>
    <row r="438" spans="1:83" s="593" customFormat="1" ht="18" customHeight="1">
      <c r="A438" s="282" t="s">
        <v>254</v>
      </c>
      <c r="B438" s="528">
        <v>202</v>
      </c>
      <c r="C438" s="518">
        <v>272</v>
      </c>
      <c r="D438" s="519">
        <f t="shared" si="34"/>
        <v>474</v>
      </c>
      <c r="E438" s="598">
        <v>7</v>
      </c>
      <c r="F438" s="553">
        <v>13</v>
      </c>
      <c r="G438" s="553">
        <v>6</v>
      </c>
      <c r="H438" s="553">
        <v>0</v>
      </c>
      <c r="I438" s="553">
        <v>1</v>
      </c>
      <c r="J438" s="553">
        <v>0</v>
      </c>
      <c r="K438" s="553">
        <v>0</v>
      </c>
      <c r="L438" s="553">
        <v>0</v>
      </c>
      <c r="M438" s="553">
        <f>SUM(E438:L438)</f>
        <v>27</v>
      </c>
      <c r="N438" s="553">
        <v>0</v>
      </c>
      <c r="O438" s="599">
        <f t="shared" si="35"/>
        <v>27</v>
      </c>
      <c r="P438" s="549">
        <v>0</v>
      </c>
      <c r="Q438" s="549">
        <v>0</v>
      </c>
      <c r="R438" s="524">
        <f t="shared" si="40"/>
        <v>0</v>
      </c>
      <c r="S438" s="551">
        <f t="shared" si="36"/>
        <v>175</v>
      </c>
      <c r="T438" s="526">
        <f t="shared" si="37"/>
        <v>272</v>
      </c>
      <c r="U438" s="527">
        <f t="shared" si="38"/>
        <v>447</v>
      </c>
      <c r="V438" s="251"/>
      <c r="W438" s="251"/>
      <c r="X438" s="251"/>
      <c r="Y438" s="251"/>
      <c r="Z438" s="251"/>
      <c r="AA438" s="251"/>
      <c r="AB438" s="251"/>
      <c r="AC438" s="251"/>
      <c r="AD438" s="251"/>
      <c r="AE438" s="251"/>
      <c r="AF438" s="251"/>
      <c r="AG438" s="251"/>
      <c r="AH438" s="251"/>
      <c r="AI438" s="251"/>
      <c r="AJ438" s="251"/>
      <c r="AK438" s="251"/>
      <c r="AL438" s="251"/>
      <c r="AM438" s="251"/>
      <c r="AN438" s="251"/>
      <c r="AO438" s="251"/>
      <c r="AP438" s="251"/>
      <c r="AQ438" s="251"/>
      <c r="AR438" s="251"/>
      <c r="AS438" s="251"/>
      <c r="AT438" s="251"/>
      <c r="AU438" s="251"/>
      <c r="AV438" s="251"/>
      <c r="AW438" s="251"/>
      <c r="AX438" s="251"/>
      <c r="AY438" s="251"/>
      <c r="AZ438" s="251"/>
      <c r="BA438" s="251"/>
      <c r="BB438" s="251"/>
      <c r="BC438" s="251"/>
      <c r="BD438" s="251"/>
      <c r="BE438" s="251"/>
      <c r="BF438" s="251"/>
      <c r="BG438" s="251"/>
      <c r="BH438" s="251"/>
      <c r="BI438" s="251"/>
      <c r="BJ438" s="251"/>
      <c r="BK438" s="251"/>
      <c r="BL438" s="251"/>
      <c r="BM438" s="251"/>
      <c r="BN438" s="251"/>
      <c r="BO438" s="251"/>
      <c r="BP438" s="251"/>
      <c r="BQ438" s="251"/>
      <c r="BR438" s="251"/>
      <c r="BS438" s="251"/>
      <c r="BT438" s="251"/>
      <c r="BU438" s="251"/>
      <c r="BV438" s="251"/>
      <c r="BW438" s="251"/>
      <c r="BX438" s="251"/>
      <c r="BY438" s="251"/>
      <c r="BZ438" s="251"/>
      <c r="CA438" s="251"/>
      <c r="CB438" s="251"/>
      <c r="CC438" s="251"/>
      <c r="CD438" s="251"/>
      <c r="CE438" s="251"/>
    </row>
    <row r="439" spans="1:83" s="586" customFormat="1" ht="18" customHeight="1" thickBot="1">
      <c r="A439" s="283" t="s">
        <v>255</v>
      </c>
      <c r="B439" s="529">
        <v>98</v>
      </c>
      <c r="C439" s="530">
        <v>6</v>
      </c>
      <c r="D439" s="531">
        <f t="shared" si="34"/>
        <v>104</v>
      </c>
      <c r="E439" s="600">
        <v>0</v>
      </c>
      <c r="F439" s="532">
        <v>21</v>
      </c>
      <c r="G439" s="532">
        <v>6</v>
      </c>
      <c r="H439" s="532">
        <v>0</v>
      </c>
      <c r="I439" s="532">
        <v>0</v>
      </c>
      <c r="J439" s="532">
        <v>0</v>
      </c>
      <c r="K439" s="532">
        <v>0</v>
      </c>
      <c r="L439" s="532">
        <v>0</v>
      </c>
      <c r="M439" s="532">
        <f>SUM(E439:L439)</f>
        <v>27</v>
      </c>
      <c r="N439" s="532">
        <v>0</v>
      </c>
      <c r="O439" s="533">
        <f t="shared" si="35"/>
        <v>27</v>
      </c>
      <c r="P439" s="601">
        <v>0</v>
      </c>
      <c r="Q439" s="601">
        <v>0</v>
      </c>
      <c r="R439" s="536">
        <f t="shared" si="40"/>
        <v>0</v>
      </c>
      <c r="S439" s="602">
        <f t="shared" si="36"/>
        <v>71</v>
      </c>
      <c r="T439" s="538">
        <f t="shared" si="37"/>
        <v>6</v>
      </c>
      <c r="U439" s="539">
        <f t="shared" si="38"/>
        <v>77</v>
      </c>
      <c r="V439" s="251"/>
      <c r="W439" s="251"/>
      <c r="X439" s="251"/>
      <c r="Y439" s="251"/>
      <c r="Z439" s="251"/>
      <c r="AA439" s="251"/>
      <c r="AB439" s="251"/>
      <c r="AC439" s="251"/>
      <c r="AD439" s="251"/>
      <c r="AE439" s="251"/>
      <c r="AF439" s="251"/>
      <c r="AG439" s="251"/>
      <c r="AH439" s="251"/>
      <c r="AI439" s="251"/>
      <c r="AJ439" s="251"/>
      <c r="AK439" s="251"/>
      <c r="AL439" s="251"/>
      <c r="AM439" s="251"/>
      <c r="AN439" s="251"/>
      <c r="AO439" s="251"/>
      <c r="AP439" s="251"/>
      <c r="AQ439" s="251"/>
      <c r="AR439" s="251"/>
      <c r="AS439" s="251"/>
      <c r="AT439" s="251"/>
      <c r="AU439" s="251"/>
      <c r="AV439" s="251"/>
      <c r="AW439" s="251"/>
      <c r="AX439" s="251"/>
      <c r="AY439" s="251"/>
      <c r="AZ439" s="251"/>
      <c r="BA439" s="251"/>
      <c r="BB439" s="251"/>
      <c r="BC439" s="251"/>
      <c r="BD439" s="251"/>
      <c r="BE439" s="251"/>
      <c r="BF439" s="251"/>
      <c r="BG439" s="251"/>
      <c r="BH439" s="251"/>
      <c r="BI439" s="251"/>
      <c r="BJ439" s="251"/>
      <c r="BK439" s="251"/>
      <c r="BL439" s="251"/>
      <c r="BM439" s="251"/>
      <c r="BN439" s="251"/>
      <c r="BO439" s="251"/>
      <c r="BP439" s="251"/>
      <c r="BQ439" s="251"/>
      <c r="BR439" s="251"/>
      <c r="BS439" s="251"/>
      <c r="BT439" s="251"/>
      <c r="BU439" s="251"/>
      <c r="BV439" s="251"/>
      <c r="BW439" s="251"/>
      <c r="BX439" s="251"/>
      <c r="BY439" s="251"/>
      <c r="BZ439" s="251"/>
      <c r="CA439" s="251"/>
      <c r="CB439" s="251"/>
      <c r="CC439" s="251"/>
      <c r="CD439" s="251"/>
      <c r="CE439" s="251"/>
    </row>
    <row r="440" spans="1:21" s="43" customFormat="1" ht="12.75" customHeight="1">
      <c r="A440" s="695" t="s">
        <v>308</v>
      </c>
      <c r="B440" s="695"/>
      <c r="C440" s="695"/>
      <c r="D440" s="695"/>
      <c r="E440" s="695"/>
      <c r="F440" s="695"/>
      <c r="G440" s="695"/>
      <c r="H440" s="695"/>
      <c r="I440" s="695"/>
      <c r="J440" s="695"/>
      <c r="K440" s="695"/>
      <c r="L440" s="695"/>
      <c r="M440" s="695"/>
      <c r="N440" s="695"/>
      <c r="O440" s="695"/>
      <c r="P440" s="695"/>
      <c r="Q440" s="695"/>
      <c r="R440" s="695"/>
      <c r="S440" s="695"/>
      <c r="T440" s="695"/>
      <c r="U440" s="695"/>
    </row>
    <row r="441" spans="1:33" s="62" customFormat="1" ht="10.5" customHeight="1">
      <c r="A441" s="317"/>
      <c r="B441" s="266"/>
      <c r="C441" s="596"/>
      <c r="D441" s="266"/>
      <c r="E441" s="266"/>
      <c r="F441" s="266"/>
      <c r="G441" s="266"/>
      <c r="H441" s="266"/>
      <c r="I441" s="266"/>
      <c r="J441" s="266"/>
      <c r="K441" s="266"/>
      <c r="L441" s="266"/>
      <c r="M441" s="266"/>
      <c r="N441" s="266"/>
      <c r="O441" s="266"/>
      <c r="P441" s="266"/>
      <c r="Q441" s="266"/>
      <c r="R441" s="266"/>
      <c r="S441" s="266"/>
      <c r="T441" s="26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</row>
    <row r="522" spans="2:25" ht="12.75">
      <c r="B522" s="661" t="s">
        <v>286</v>
      </c>
      <c r="C522" s="661"/>
      <c r="E522" s="661" t="s">
        <v>287</v>
      </c>
      <c r="F522" s="661"/>
      <c r="G522" s="661"/>
      <c r="I522" s="661" t="s">
        <v>288</v>
      </c>
      <c r="J522" s="661"/>
      <c r="K522" s="661"/>
      <c r="M522" s="661" t="s">
        <v>290</v>
      </c>
      <c r="N522" s="661"/>
      <c r="P522" s="661" t="s">
        <v>291</v>
      </c>
      <c r="Q522" s="661"/>
      <c r="R522" s="661"/>
      <c r="S522" s="233"/>
      <c r="U522" s="233" t="s">
        <v>294</v>
      </c>
      <c r="V522" s="233" t="s">
        <v>293</v>
      </c>
      <c r="W522" s="233"/>
      <c r="X522" s="233" t="s">
        <v>292</v>
      </c>
      <c r="Y522" s="233"/>
    </row>
    <row r="523" spans="1:25" ht="12.75">
      <c r="A523" s="43"/>
      <c r="B523" s="661">
        <f>SUM(B419,B381,B350,B315,B265,B217,B180,B147,B112)</f>
        <v>29029</v>
      </c>
      <c r="C523" s="661"/>
      <c r="E523" s="661">
        <f>SUM(C419,C381,C350,C315,C265,C217,C180,C147,C112)</f>
        <v>44870</v>
      </c>
      <c r="F523" s="661"/>
      <c r="G523" s="661"/>
      <c r="I523" s="661">
        <f>SUM(M419,M381,M350,M315,M265,M217,M180,M147,M112)</f>
        <v>5186</v>
      </c>
      <c r="J523" s="661"/>
      <c r="K523" s="661"/>
      <c r="M523" s="661">
        <f>SUM(N419,N381,N350,N315,N265,N217,N180,N147,N112)</f>
        <v>740</v>
      </c>
      <c r="N523" s="661"/>
      <c r="P523" s="661">
        <f>SUM(P419,P381,P350,P315,P265,P217,P180,P147,P112)</f>
        <v>345</v>
      </c>
      <c r="Q523" s="661"/>
      <c r="R523" s="661"/>
      <c r="U523" s="233">
        <f>SUM(Q419,Q381,Q350,Q315,Q265,Q217,Q180,Q147,Q112)</f>
        <v>1411</v>
      </c>
      <c r="V523" s="43"/>
      <c r="W523" s="570"/>
      <c r="X523" s="43"/>
      <c r="Y523" s="570"/>
    </row>
    <row r="524" spans="2:25" ht="12.75">
      <c r="B524" s="663">
        <f>SUM(ncpp!B128,ncpp!B161,ncpp!B235,ncpp!B267)</f>
        <v>5475</v>
      </c>
      <c r="C524" s="663"/>
      <c r="E524" s="661">
        <f>SUM(ncpp!C267,ncpp!C235,ncpp!C161,ncpp!C128)</f>
        <v>3192</v>
      </c>
      <c r="F524" s="661"/>
      <c r="G524" s="661"/>
      <c r="I524" s="661">
        <f>SUM(ncpp!M161,ncpp!M235,ncpp!M267,ncpp!M128)</f>
        <v>845</v>
      </c>
      <c r="J524" s="661"/>
      <c r="K524" s="661"/>
      <c r="M524" s="661">
        <f>SUM(ncpp!N161,ncpp!N267)</f>
        <v>45</v>
      </c>
      <c r="N524" s="661"/>
      <c r="P524" s="661">
        <f>SUM(ncpp!P128,ncpp!P161,ncpp!P235,ncpp!P267)</f>
        <v>49</v>
      </c>
      <c r="Q524" s="661"/>
      <c r="R524" s="661"/>
      <c r="U524" s="233">
        <f>SUM(ncpp!Q267,ncpp!Q235,ncpp!Q161,ncpp!Q128)</f>
        <v>16</v>
      </c>
      <c r="V524" s="570"/>
      <c r="W524" s="570"/>
      <c r="X524" s="570"/>
      <c r="Y524" s="570"/>
    </row>
    <row r="525" spans="2:25" ht="12.75">
      <c r="B525" s="661">
        <f>SUM(B523:C524)</f>
        <v>34504</v>
      </c>
      <c r="C525" s="661"/>
      <c r="E525" s="662">
        <f>SUM(E523:G524)</f>
        <v>48062</v>
      </c>
      <c r="F525" s="662"/>
      <c r="G525" s="662"/>
      <c r="I525" s="662">
        <f>SUM(I523:K524)</f>
        <v>6031</v>
      </c>
      <c r="J525" s="662"/>
      <c r="K525" s="662"/>
      <c r="M525" s="662">
        <f>SUM(M523:N524)</f>
        <v>785</v>
      </c>
      <c r="N525" s="662"/>
      <c r="P525" s="662">
        <f>SUM(P523:R524)</f>
        <v>394</v>
      </c>
      <c r="Q525" s="662"/>
      <c r="R525" s="662"/>
      <c r="U525" s="571">
        <f>SUM(T523:U524)</f>
        <v>1427</v>
      </c>
      <c r="V525" s="571">
        <f>SUM(ncpp!V267,ncpp!V235,ncpp!V161,ncpp!V128)</f>
        <v>1857</v>
      </c>
      <c r="W525" s="570"/>
      <c r="X525" s="571">
        <f>SUM(ncpp!W128,ncpp!W161,ncpp!W235,ncpp!W267)</f>
        <v>753</v>
      </c>
      <c r="Y525" s="570"/>
    </row>
    <row r="526" spans="2:25" ht="12.75">
      <c r="B526" s="661"/>
      <c r="C526" s="661"/>
      <c r="E526" s="661" t="s">
        <v>289</v>
      </c>
      <c r="F526" s="661"/>
      <c r="G526" s="661"/>
      <c r="I526" s="661" t="s">
        <v>289</v>
      </c>
      <c r="J526" s="661"/>
      <c r="K526" s="661"/>
      <c r="M526" s="661" t="s">
        <v>289</v>
      </c>
      <c r="N526" s="661"/>
      <c r="P526" s="661" t="s">
        <v>289</v>
      </c>
      <c r="Q526" s="661"/>
      <c r="R526" s="661"/>
      <c r="U526" s="44" t="s">
        <v>289</v>
      </c>
      <c r="V526" s="661"/>
      <c r="W526" s="661"/>
      <c r="X526" s="663" t="s">
        <v>289</v>
      </c>
      <c r="Y526" s="663"/>
    </row>
    <row r="527" spans="2:3" ht="12.75">
      <c r="B527" s="662">
        <f>SUM(B525:C526)</f>
        <v>34504</v>
      </c>
      <c r="C527" s="662"/>
    </row>
    <row r="528" ht="12.75">
      <c r="C528" s="597" t="s">
        <v>289</v>
      </c>
    </row>
    <row r="532" spans="2:3" ht="12.75">
      <c r="B532" s="661"/>
      <c r="C532" s="661"/>
    </row>
    <row r="534" spans="2:9" ht="12.75">
      <c r="B534" s="661"/>
      <c r="C534" s="661"/>
      <c r="G534" s="661"/>
      <c r="H534" s="661"/>
      <c r="I534" s="661"/>
    </row>
    <row r="535" spans="2:3" ht="12.75">
      <c r="B535" s="661"/>
      <c r="C535" s="661"/>
    </row>
  </sheetData>
  <sheetProtection/>
  <mergeCells count="206">
    <mergeCell ref="B532:C532"/>
    <mergeCell ref="B534:C534"/>
    <mergeCell ref="B535:C535"/>
    <mergeCell ref="G534:I534"/>
    <mergeCell ref="B527:C527"/>
    <mergeCell ref="G347:G348"/>
    <mergeCell ref="D347:D348"/>
    <mergeCell ref="E347:E348"/>
    <mergeCell ref="F347:F348"/>
    <mergeCell ref="A355:U355"/>
    <mergeCell ref="B378:C378"/>
    <mergeCell ref="E378:E379"/>
    <mergeCell ref="F378:F379"/>
    <mergeCell ref="P347:Q347"/>
    <mergeCell ref="A376:U376"/>
    <mergeCell ref="M347:N347"/>
    <mergeCell ref="O347:O348"/>
    <mergeCell ref="G378:G379"/>
    <mergeCell ref="M378:N378"/>
    <mergeCell ref="S347:T347"/>
    <mergeCell ref="A307:U307"/>
    <mergeCell ref="A308:U308"/>
    <mergeCell ref="G312:G313"/>
    <mergeCell ref="E312:E313"/>
    <mergeCell ref="F312:F313"/>
    <mergeCell ref="A312:A314"/>
    <mergeCell ref="J312:L312"/>
    <mergeCell ref="D312:D313"/>
    <mergeCell ref="H312:H313"/>
    <mergeCell ref="A440:U440"/>
    <mergeCell ref="S416:T416"/>
    <mergeCell ref="U416:U417"/>
    <mergeCell ref="H347:H348"/>
    <mergeCell ref="I347:I348"/>
    <mergeCell ref="I378:I379"/>
    <mergeCell ref="J378:L378"/>
    <mergeCell ref="O378:O379"/>
    <mergeCell ref="P378:Q378"/>
    <mergeCell ref="R347:R348"/>
    <mergeCell ref="A416:A418"/>
    <mergeCell ref="A411:U411"/>
    <mergeCell ref="U378:U379"/>
    <mergeCell ref="R378:R379"/>
    <mergeCell ref="B416:C416"/>
    <mergeCell ref="E416:E417"/>
    <mergeCell ref="P416:Q416"/>
    <mergeCell ref="R416:R417"/>
    <mergeCell ref="G416:G417"/>
    <mergeCell ref="J416:L416"/>
    <mergeCell ref="A414:U414"/>
    <mergeCell ref="A388:U388"/>
    <mergeCell ref="D378:D379"/>
    <mergeCell ref="D416:D417"/>
    <mergeCell ref="H416:H417"/>
    <mergeCell ref="M416:N416"/>
    <mergeCell ref="O416:O417"/>
    <mergeCell ref="A389:H389"/>
    <mergeCell ref="F416:F417"/>
    <mergeCell ref="I416:I417"/>
    <mergeCell ref="B347:C347"/>
    <mergeCell ref="A412:U412"/>
    <mergeCell ref="A321:U321"/>
    <mergeCell ref="A322:U322"/>
    <mergeCell ref="P312:Q312"/>
    <mergeCell ref="S312:T312"/>
    <mergeCell ref="H378:H379"/>
    <mergeCell ref="J347:L347"/>
    <mergeCell ref="A378:A380"/>
    <mergeCell ref="S378:T378"/>
    <mergeCell ref="U262:U263"/>
    <mergeCell ref="U347:U348"/>
    <mergeCell ref="A347:A349"/>
    <mergeCell ref="S262:T262"/>
    <mergeCell ref="A320:U320"/>
    <mergeCell ref="A345:U345"/>
    <mergeCell ref="R312:R313"/>
    <mergeCell ref="M312:N312"/>
    <mergeCell ref="I312:I313"/>
    <mergeCell ref="F262:F263"/>
    <mergeCell ref="D214:D215"/>
    <mergeCell ref="A273:U273"/>
    <mergeCell ref="P262:Q262"/>
    <mergeCell ref="R262:R263"/>
    <mergeCell ref="D262:D263"/>
    <mergeCell ref="O312:O313"/>
    <mergeCell ref="U312:U313"/>
    <mergeCell ref="B312:C312"/>
    <mergeCell ref="H262:H263"/>
    <mergeCell ref="J262:L262"/>
    <mergeCell ref="B109:C109"/>
    <mergeCell ref="S177:T177"/>
    <mergeCell ref="M262:N262"/>
    <mergeCell ref="S214:T214"/>
    <mergeCell ref="B262:C262"/>
    <mergeCell ref="A226:U226"/>
    <mergeCell ref="I262:I263"/>
    <mergeCell ref="I214:I215"/>
    <mergeCell ref="H214:H215"/>
    <mergeCell ref="A228:F228"/>
    <mergeCell ref="J144:L144"/>
    <mergeCell ref="M144:N144"/>
    <mergeCell ref="R109:R110"/>
    <mergeCell ref="M214:N214"/>
    <mergeCell ref="A260:U260"/>
    <mergeCell ref="A27:U27"/>
    <mergeCell ref="A104:U104"/>
    <mergeCell ref="A105:U105"/>
    <mergeCell ref="U177:U178"/>
    <mergeCell ref="O177:O178"/>
    <mergeCell ref="T2:U2"/>
    <mergeCell ref="A2:S2"/>
    <mergeCell ref="A87:U87"/>
    <mergeCell ref="A93:U93"/>
    <mergeCell ref="A98:U98"/>
    <mergeCell ref="H109:H110"/>
    <mergeCell ref="D109:D110"/>
    <mergeCell ref="O109:O110"/>
    <mergeCell ref="M109:N109"/>
    <mergeCell ref="A107:U107"/>
    <mergeCell ref="S144:T144"/>
    <mergeCell ref="J214:L214"/>
    <mergeCell ref="A210:U210"/>
    <mergeCell ref="A175:U175"/>
    <mergeCell ref="A144:A146"/>
    <mergeCell ref="I109:I110"/>
    <mergeCell ref="G109:G110"/>
    <mergeCell ref="A116:U116"/>
    <mergeCell ref="H177:H178"/>
    <mergeCell ref="S109:T109"/>
    <mergeCell ref="A149:U149"/>
    <mergeCell ref="E262:E263"/>
    <mergeCell ref="A262:A264"/>
    <mergeCell ref="G262:G263"/>
    <mergeCell ref="A214:A216"/>
    <mergeCell ref="P214:Q214"/>
    <mergeCell ref="F177:F178"/>
    <mergeCell ref="I177:I178"/>
    <mergeCell ref="J177:L177"/>
    <mergeCell ref="B214:C214"/>
    <mergeCell ref="O214:O215"/>
    <mergeCell ref="U144:U145"/>
    <mergeCell ref="P177:Q177"/>
    <mergeCell ref="G177:G178"/>
    <mergeCell ref="B144:C144"/>
    <mergeCell ref="A150:G150"/>
    <mergeCell ref="B177:C177"/>
    <mergeCell ref="R177:R178"/>
    <mergeCell ref="D177:D178"/>
    <mergeCell ref="E177:E178"/>
    <mergeCell ref="F144:F145"/>
    <mergeCell ref="F109:F110"/>
    <mergeCell ref="A272:U272"/>
    <mergeCell ref="O262:O263"/>
    <mergeCell ref="G214:G215"/>
    <mergeCell ref="A310:U310"/>
    <mergeCell ref="M177:N177"/>
    <mergeCell ref="A212:U212"/>
    <mergeCell ref="F214:F215"/>
    <mergeCell ref="E214:E215"/>
    <mergeCell ref="D144:D145"/>
    <mergeCell ref="E109:E110"/>
    <mergeCell ref="U109:U110"/>
    <mergeCell ref="G144:G145"/>
    <mergeCell ref="H144:H145"/>
    <mergeCell ref="I144:I145"/>
    <mergeCell ref="P144:Q144"/>
    <mergeCell ref="A117:G117"/>
    <mergeCell ref="O144:O145"/>
    <mergeCell ref="J109:L109"/>
    <mergeCell ref="E525:G525"/>
    <mergeCell ref="A177:A179"/>
    <mergeCell ref="A109:A111"/>
    <mergeCell ref="A142:U142"/>
    <mergeCell ref="P109:Q109"/>
    <mergeCell ref="R144:R145"/>
    <mergeCell ref="U214:U215"/>
    <mergeCell ref="A183:U183"/>
    <mergeCell ref="A209:U209"/>
    <mergeCell ref="R214:R215"/>
    <mergeCell ref="B525:C525"/>
    <mergeCell ref="B526:C526"/>
    <mergeCell ref="B522:C522"/>
    <mergeCell ref="E522:G522"/>
    <mergeCell ref="E526:G526"/>
    <mergeCell ref="E144:E145"/>
    <mergeCell ref="B523:C523"/>
    <mergeCell ref="B524:C524"/>
    <mergeCell ref="E523:G523"/>
    <mergeCell ref="E524:G524"/>
    <mergeCell ref="I525:K525"/>
    <mergeCell ref="M522:N522"/>
    <mergeCell ref="I526:K526"/>
    <mergeCell ref="M526:N526"/>
    <mergeCell ref="P526:R526"/>
    <mergeCell ref="I522:K522"/>
    <mergeCell ref="I523:K523"/>
    <mergeCell ref="I524:K524"/>
    <mergeCell ref="V526:W526"/>
    <mergeCell ref="M523:N523"/>
    <mergeCell ref="M524:N524"/>
    <mergeCell ref="M525:N525"/>
    <mergeCell ref="X526:Y526"/>
    <mergeCell ref="P522:R522"/>
    <mergeCell ref="P523:R523"/>
    <mergeCell ref="P524:R524"/>
    <mergeCell ref="P525:R525"/>
  </mergeCells>
  <hyperlinks>
    <hyperlink ref="A183" r:id="rId1" display="http://www.pj.gob.pe/"/>
    <hyperlink ref="A116" r:id="rId2" display="http://www.pj.gob.pe/"/>
    <hyperlink ref="A149" r:id="rId3" display="http://www.pj.gob.pe/"/>
    <hyperlink ref="A226" r:id="rId4" display="http://www.pj.gob.pe/"/>
    <hyperlink ref="A272" r:id="rId5" display="http://www.pj.gob.pe/"/>
    <hyperlink ref="A320" r:id="rId6" display="http://www.pj.gob.pe/"/>
    <hyperlink ref="A355" r:id="rId7" display="http://www.pj.gob.pe/"/>
    <hyperlink ref="A388" r:id="rId8" display="http://www.pj.gob.pe/"/>
    <hyperlink ref="A440" r:id="rId9" display="http://www.pj.gob.pe/"/>
  </hyperlink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0" r:id="rId11"/>
  <headerFooter scaleWithDoc="0" alignWithMargins="0">
    <oddFooter>&amp;CPágina &amp;P</oddFooter>
  </headerFooter>
  <rowBreaks count="4" manualBreakCount="4">
    <brk id="102" max="255" man="1"/>
    <brk id="207" max="255" man="1"/>
    <brk id="305" max="255" man="1"/>
    <brk id="409" max="255" man="1"/>
  </rowBreaks>
  <drawing r:id="rId1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S279"/>
  <sheetViews>
    <sheetView zoomScale="70" zoomScaleNormal="70" zoomScaleSheetLayoutView="70" zoomScalePageLayoutView="0" workbookViewId="0" topLeftCell="A294">
      <selection activeCell="N347" sqref="N347"/>
    </sheetView>
  </sheetViews>
  <sheetFormatPr defaultColWidth="11.421875" defaultRowHeight="12.75"/>
  <cols>
    <col min="1" max="1" width="21.00390625" style="44" customWidth="1"/>
    <col min="2" max="2" width="8.00390625" style="44" customWidth="1"/>
    <col min="3" max="3" width="6.57421875" style="44" customWidth="1"/>
    <col min="4" max="4" width="7.140625" style="44" customWidth="1"/>
    <col min="5" max="5" width="6.7109375" style="44" customWidth="1"/>
    <col min="6" max="6" width="7.28125" style="44" customWidth="1"/>
    <col min="7" max="7" width="6.00390625" style="44" customWidth="1"/>
    <col min="8" max="8" width="5.00390625" style="44" customWidth="1"/>
    <col min="9" max="9" width="6.421875" style="44" customWidth="1"/>
    <col min="10" max="10" width="6.28125" style="44" customWidth="1"/>
    <col min="11" max="11" width="4.57421875" style="44" customWidth="1"/>
    <col min="12" max="12" width="7.57421875" style="44" customWidth="1"/>
    <col min="13" max="13" width="13.7109375" style="44" customWidth="1"/>
    <col min="14" max="14" width="6.7109375" style="44" customWidth="1"/>
    <col min="15" max="15" width="8.140625" style="44" customWidth="1"/>
    <col min="16" max="17" width="6.28125" style="44" customWidth="1"/>
    <col min="18" max="18" width="6.7109375" style="44" customWidth="1"/>
    <col min="19" max="19" width="10.7109375" style="44" customWidth="1"/>
    <col min="20" max="20" width="12.421875" style="44" customWidth="1"/>
    <col min="21" max="21" width="11.57421875" style="44" customWidth="1"/>
    <col min="22" max="22" width="7.28125" style="44" customWidth="1"/>
    <col min="23" max="23" width="9.7109375" style="44" customWidth="1"/>
    <col min="24" max="24" width="13.00390625" style="44" bestFit="1" customWidth="1"/>
    <col min="25" max="25" width="11.421875" style="44" customWidth="1"/>
    <col min="26" max="26" width="20.421875" style="44" bestFit="1" customWidth="1"/>
    <col min="27" max="27" width="12.28125" style="44" bestFit="1" customWidth="1"/>
    <col min="28" max="29" width="11.57421875" style="44" bestFit="1" customWidth="1"/>
    <col min="30" max="30" width="11.421875" style="44" customWidth="1"/>
    <col min="31" max="32" width="11.57421875" style="44" bestFit="1" customWidth="1"/>
    <col min="33" max="16384" width="11.421875" style="44" customWidth="1"/>
  </cols>
  <sheetData>
    <row r="1" spans="2:9" ht="12.75">
      <c r="B1" s="253"/>
      <c r="C1" s="253"/>
      <c r="D1" s="253"/>
      <c r="E1" s="253"/>
      <c r="F1" s="253"/>
      <c r="G1" s="253"/>
      <c r="H1" s="253"/>
      <c r="I1" s="253"/>
    </row>
    <row r="2" spans="1:21" ht="44.25" customHeight="1">
      <c r="A2" s="716" t="s">
        <v>299</v>
      </c>
      <c r="B2" s="716"/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6"/>
      <c r="P2" s="716"/>
      <c r="Q2" s="716"/>
      <c r="R2" s="716"/>
      <c r="S2" s="716"/>
      <c r="T2" s="715" t="s">
        <v>305</v>
      </c>
      <c r="U2" s="715"/>
    </row>
    <row r="3" spans="2:9" ht="12.75">
      <c r="B3" s="253"/>
      <c r="C3" s="253"/>
      <c r="D3" s="253"/>
      <c r="E3" s="253"/>
      <c r="F3" s="253"/>
      <c r="G3" s="253"/>
      <c r="H3" s="253"/>
      <c r="I3" s="253"/>
    </row>
    <row r="4" spans="2:9" ht="12.75">
      <c r="B4" s="253"/>
      <c r="C4" s="253"/>
      <c r="D4" s="253"/>
      <c r="E4" s="253"/>
      <c r="F4" s="253"/>
      <c r="G4" s="253"/>
      <c r="H4" s="253"/>
      <c r="I4" s="253"/>
    </row>
    <row r="5" spans="2:9" ht="12.75">
      <c r="B5" s="253"/>
      <c r="C5" s="253"/>
      <c r="D5" s="253"/>
      <c r="E5" s="253"/>
      <c r="F5" s="253"/>
      <c r="G5" s="253"/>
      <c r="H5" s="253"/>
      <c r="I5" s="253"/>
    </row>
    <row r="6" spans="2:9" ht="12.75">
      <c r="B6" s="253"/>
      <c r="C6" s="253"/>
      <c r="D6" s="253"/>
      <c r="E6" s="253"/>
      <c r="F6" s="253"/>
      <c r="G6" s="253"/>
      <c r="H6" s="253"/>
      <c r="I6" s="253"/>
    </row>
    <row r="7" spans="2:9" ht="12.75">
      <c r="B7" s="253"/>
      <c r="C7" s="253"/>
      <c r="D7" s="253"/>
      <c r="E7" s="253"/>
      <c r="F7" s="253"/>
      <c r="G7" s="253"/>
      <c r="H7" s="253"/>
      <c r="I7" s="253"/>
    </row>
    <row r="8" spans="2:9" ht="12.75">
      <c r="B8" s="253"/>
      <c r="C8" s="253"/>
      <c r="D8" s="253"/>
      <c r="E8" s="253"/>
      <c r="F8" s="253"/>
      <c r="G8" s="253"/>
      <c r="H8" s="253"/>
      <c r="I8" s="253"/>
    </row>
    <row r="9" spans="2:9" ht="12.75">
      <c r="B9" s="253"/>
      <c r="C9" s="253"/>
      <c r="D9" s="253"/>
      <c r="E9" s="253"/>
      <c r="F9" s="253"/>
      <c r="G9" s="253"/>
      <c r="H9" s="253"/>
      <c r="I9" s="253"/>
    </row>
    <row r="10" spans="2:9" ht="12.75">
      <c r="B10" s="253"/>
      <c r="C10" s="253"/>
      <c r="D10" s="253"/>
      <c r="E10" s="253"/>
      <c r="F10" s="253"/>
      <c r="G10" s="253"/>
      <c r="H10" s="253"/>
      <c r="I10" s="253"/>
    </row>
    <row r="11" spans="2:9" ht="12.75">
      <c r="B11" s="253"/>
      <c r="C11" s="253"/>
      <c r="D11" s="253"/>
      <c r="E11" s="253"/>
      <c r="F11" s="253"/>
      <c r="G11" s="253"/>
      <c r="H11" s="253"/>
      <c r="I11" s="253"/>
    </row>
    <row r="12" spans="2:9" ht="12.75">
      <c r="B12" s="253"/>
      <c r="C12" s="253"/>
      <c r="D12" s="253"/>
      <c r="E12" s="253"/>
      <c r="F12" s="253"/>
      <c r="G12" s="253"/>
      <c r="H12" s="253"/>
      <c r="I12" s="253"/>
    </row>
    <row r="13" spans="2:9" ht="12.75">
      <c r="B13" s="253"/>
      <c r="C13" s="253"/>
      <c r="D13" s="253"/>
      <c r="E13" s="253"/>
      <c r="F13" s="253"/>
      <c r="G13" s="253"/>
      <c r="H13" s="253"/>
      <c r="I13" s="253"/>
    </row>
    <row r="14" spans="2:9" ht="12.75">
      <c r="B14" s="253"/>
      <c r="C14" s="253"/>
      <c r="D14" s="253"/>
      <c r="E14" s="253"/>
      <c r="F14" s="253"/>
      <c r="G14" s="253"/>
      <c r="H14" s="253"/>
      <c r="I14" s="253"/>
    </row>
    <row r="15" spans="2:9" ht="12.75">
      <c r="B15" s="253"/>
      <c r="C15" s="253"/>
      <c r="D15" s="253"/>
      <c r="E15" s="253"/>
      <c r="F15" s="253"/>
      <c r="G15" s="253"/>
      <c r="H15" s="253"/>
      <c r="I15" s="253"/>
    </row>
    <row r="16" spans="2:9" ht="12.75">
      <c r="B16" s="253"/>
      <c r="C16" s="253"/>
      <c r="D16" s="253"/>
      <c r="E16" s="253"/>
      <c r="F16" s="253"/>
      <c r="G16" s="253"/>
      <c r="H16" s="253"/>
      <c r="I16" s="253"/>
    </row>
    <row r="17" spans="2:9" ht="12.75">
      <c r="B17" s="253"/>
      <c r="C17" s="253"/>
      <c r="D17" s="253"/>
      <c r="E17" s="253"/>
      <c r="F17" s="253"/>
      <c r="G17" s="253"/>
      <c r="H17" s="253"/>
      <c r="I17" s="253"/>
    </row>
    <row r="18" spans="2:9" ht="12.75">
      <c r="B18" s="253"/>
      <c r="C18" s="253"/>
      <c r="D18" s="253"/>
      <c r="E18" s="253"/>
      <c r="F18" s="253"/>
      <c r="G18" s="253"/>
      <c r="H18" s="253"/>
      <c r="I18" s="253"/>
    </row>
    <row r="19" spans="2:9" ht="12.75">
      <c r="B19" s="253"/>
      <c r="C19" s="253"/>
      <c r="D19" s="253"/>
      <c r="E19" s="253"/>
      <c r="F19" s="253"/>
      <c r="G19" s="253"/>
      <c r="H19" s="253"/>
      <c r="I19" s="253"/>
    </row>
    <row r="20" spans="2:9" ht="12.75">
      <c r="B20" s="253"/>
      <c r="C20" s="253"/>
      <c r="D20" s="253"/>
      <c r="E20" s="253"/>
      <c r="F20" s="253"/>
      <c r="G20" s="253"/>
      <c r="H20" s="253"/>
      <c r="I20" s="253"/>
    </row>
    <row r="21" spans="2:9" ht="12.75">
      <c r="B21" s="253"/>
      <c r="C21" s="253"/>
      <c r="D21" s="253"/>
      <c r="E21" s="253"/>
      <c r="F21" s="253"/>
      <c r="G21" s="253"/>
      <c r="H21" s="253"/>
      <c r="I21" s="253"/>
    </row>
    <row r="22" spans="2:9" ht="12.75">
      <c r="B22" s="253"/>
      <c r="C22" s="253"/>
      <c r="D22" s="253"/>
      <c r="E22" s="253"/>
      <c r="F22" s="253"/>
      <c r="G22" s="253"/>
      <c r="H22" s="253"/>
      <c r="I22" s="253"/>
    </row>
    <row r="23" spans="2:9" ht="12.75">
      <c r="B23" s="253"/>
      <c r="C23" s="253"/>
      <c r="D23" s="253"/>
      <c r="E23" s="253"/>
      <c r="F23" s="253"/>
      <c r="G23" s="253"/>
      <c r="H23" s="253"/>
      <c r="I23" s="253"/>
    </row>
    <row r="24" spans="2:9" ht="12.75">
      <c r="B24" s="253"/>
      <c r="C24" s="253"/>
      <c r="D24" s="253"/>
      <c r="E24" s="253"/>
      <c r="F24" s="253"/>
      <c r="G24" s="253"/>
      <c r="H24" s="253"/>
      <c r="I24" s="253"/>
    </row>
    <row r="25" spans="2:9" ht="12.75">
      <c r="B25" s="253"/>
      <c r="C25" s="253"/>
      <c r="D25" s="253"/>
      <c r="E25" s="253"/>
      <c r="F25" s="253"/>
      <c r="G25" s="253"/>
      <c r="H25" s="253"/>
      <c r="I25" s="253"/>
    </row>
    <row r="26" spans="2:9" ht="12.75">
      <c r="B26" s="253"/>
      <c r="C26" s="253"/>
      <c r="D26" s="253"/>
      <c r="E26" s="253"/>
      <c r="F26" s="253"/>
      <c r="G26" s="253"/>
      <c r="H26" s="253"/>
      <c r="I26" s="253"/>
    </row>
    <row r="27" spans="1:22" ht="45">
      <c r="A27" s="722" t="s">
        <v>156</v>
      </c>
      <c r="B27" s="722"/>
      <c r="C27" s="722"/>
      <c r="D27" s="722"/>
      <c r="E27" s="722"/>
      <c r="F27" s="722"/>
      <c r="G27" s="722"/>
      <c r="H27" s="722"/>
      <c r="I27" s="722"/>
      <c r="J27" s="722"/>
      <c r="K27" s="722"/>
      <c r="L27" s="722"/>
      <c r="M27" s="722"/>
      <c r="N27" s="722"/>
      <c r="O27" s="722"/>
      <c r="P27" s="722"/>
      <c r="Q27" s="722"/>
      <c r="R27" s="722"/>
      <c r="S27" s="722"/>
      <c r="T27" s="722"/>
      <c r="U27" s="722"/>
      <c r="V27" s="260"/>
    </row>
    <row r="28" spans="2:9" ht="12.75">
      <c r="B28" s="253"/>
      <c r="C28" s="253"/>
      <c r="D28" s="253"/>
      <c r="E28" s="253"/>
      <c r="F28" s="253"/>
      <c r="G28" s="253"/>
      <c r="H28" s="253"/>
      <c r="I28" s="253"/>
    </row>
    <row r="29" spans="2:9" ht="12.75">
      <c r="B29" s="253"/>
      <c r="C29" s="253"/>
      <c r="D29" s="253"/>
      <c r="E29" s="253"/>
      <c r="F29" s="253"/>
      <c r="G29" s="253"/>
      <c r="H29" s="253"/>
      <c r="I29" s="253"/>
    </row>
    <row r="30" spans="2:9" ht="12.75">
      <c r="B30" s="253"/>
      <c r="C30" s="253"/>
      <c r="D30" s="253"/>
      <c r="E30" s="253"/>
      <c r="F30" s="253"/>
      <c r="G30" s="253"/>
      <c r="H30" s="253"/>
      <c r="I30" s="253"/>
    </row>
    <row r="31" spans="2:9" ht="12.75">
      <c r="B31" s="253"/>
      <c r="C31" s="253"/>
      <c r="D31" s="253"/>
      <c r="E31" s="253"/>
      <c r="F31" s="253"/>
      <c r="G31" s="253"/>
      <c r="H31" s="253"/>
      <c r="I31" s="253"/>
    </row>
    <row r="32" spans="2:9" ht="12.75">
      <c r="B32" s="253"/>
      <c r="C32" s="253"/>
      <c r="D32" s="253"/>
      <c r="E32" s="253"/>
      <c r="F32" s="253"/>
      <c r="G32" s="253"/>
      <c r="H32" s="253"/>
      <c r="I32" s="253"/>
    </row>
    <row r="33" spans="2:9" ht="12.75">
      <c r="B33" s="253"/>
      <c r="C33" s="253"/>
      <c r="D33" s="253"/>
      <c r="E33" s="253"/>
      <c r="F33" s="253"/>
      <c r="G33" s="253"/>
      <c r="H33" s="253"/>
      <c r="I33" s="253"/>
    </row>
    <row r="34" spans="2:9" ht="12.75">
      <c r="B34" s="253"/>
      <c r="C34" s="253"/>
      <c r="D34" s="253"/>
      <c r="E34" s="253"/>
      <c r="F34" s="253"/>
      <c r="G34" s="253"/>
      <c r="H34" s="253"/>
      <c r="I34" s="253"/>
    </row>
    <row r="35" spans="2:9" ht="12.75">
      <c r="B35" s="253"/>
      <c r="C35" s="253"/>
      <c r="D35" s="253"/>
      <c r="E35" s="253"/>
      <c r="F35" s="253"/>
      <c r="G35" s="253"/>
      <c r="H35" s="253"/>
      <c r="I35" s="253"/>
    </row>
    <row r="36" spans="2:9" ht="12.75">
      <c r="B36" s="253"/>
      <c r="C36" s="253"/>
      <c r="D36" s="253"/>
      <c r="E36" s="253"/>
      <c r="F36" s="253"/>
      <c r="G36" s="253"/>
      <c r="H36" s="253"/>
      <c r="I36" s="253"/>
    </row>
    <row r="37" spans="2:9" ht="12.75">
      <c r="B37" s="253"/>
      <c r="C37" s="253"/>
      <c r="D37" s="253"/>
      <c r="E37" s="253"/>
      <c r="F37" s="253"/>
      <c r="G37" s="253"/>
      <c r="H37" s="253"/>
      <c r="I37" s="253"/>
    </row>
    <row r="38" spans="2:9" ht="12.75">
      <c r="B38" s="253"/>
      <c r="C38" s="253"/>
      <c r="D38" s="253"/>
      <c r="E38" s="253"/>
      <c r="F38" s="253"/>
      <c r="G38" s="253"/>
      <c r="H38" s="253"/>
      <c r="I38" s="253"/>
    </row>
    <row r="39" spans="2:9" ht="12.75">
      <c r="B39" s="253"/>
      <c r="C39" s="253"/>
      <c r="D39" s="253"/>
      <c r="E39" s="253"/>
      <c r="F39" s="253"/>
      <c r="G39" s="253"/>
      <c r="H39" s="253"/>
      <c r="I39" s="253"/>
    </row>
    <row r="40" spans="2:9" ht="12.75">
      <c r="B40" s="253"/>
      <c r="C40" s="253"/>
      <c r="D40" s="253"/>
      <c r="E40" s="253"/>
      <c r="F40" s="253"/>
      <c r="G40" s="253"/>
      <c r="H40" s="253"/>
      <c r="I40" s="253"/>
    </row>
    <row r="41" spans="2:9" ht="12.75">
      <c r="B41" s="253"/>
      <c r="C41" s="253"/>
      <c r="D41" s="253"/>
      <c r="E41" s="253"/>
      <c r="F41" s="253"/>
      <c r="G41" s="253"/>
      <c r="H41" s="253"/>
      <c r="I41" s="253"/>
    </row>
    <row r="42" spans="2:9" ht="12.75">
      <c r="B42" s="253"/>
      <c r="C42" s="253"/>
      <c r="D42" s="253"/>
      <c r="E42" s="253"/>
      <c r="F42" s="253"/>
      <c r="G42" s="253"/>
      <c r="H42" s="253"/>
      <c r="I42" s="253"/>
    </row>
    <row r="43" spans="2:9" ht="12.75">
      <c r="B43" s="253"/>
      <c r="C43" s="253"/>
      <c r="D43" s="253"/>
      <c r="E43" s="253"/>
      <c r="F43" s="253"/>
      <c r="G43" s="253"/>
      <c r="H43" s="253"/>
      <c r="I43" s="253"/>
    </row>
    <row r="44" spans="2:9" ht="12.75">
      <c r="B44" s="253"/>
      <c r="C44" s="253"/>
      <c r="D44" s="253"/>
      <c r="E44" s="253"/>
      <c r="F44" s="253"/>
      <c r="G44" s="253"/>
      <c r="H44" s="253"/>
      <c r="I44" s="253"/>
    </row>
    <row r="45" spans="2:9" ht="12.75">
      <c r="B45" s="253"/>
      <c r="C45" s="253"/>
      <c r="D45" s="253"/>
      <c r="E45" s="253"/>
      <c r="F45" s="253"/>
      <c r="G45" s="253"/>
      <c r="H45" s="253"/>
      <c r="I45" s="253"/>
    </row>
    <row r="46" spans="2:9" ht="12.75">
      <c r="B46" s="253"/>
      <c r="C46" s="253"/>
      <c r="D46" s="253"/>
      <c r="E46" s="253"/>
      <c r="F46" s="253"/>
      <c r="G46" s="253"/>
      <c r="H46" s="253"/>
      <c r="I46" s="253"/>
    </row>
    <row r="47" spans="2:9" ht="12.75">
      <c r="B47" s="253"/>
      <c r="C47" s="253"/>
      <c r="D47" s="253"/>
      <c r="E47" s="253"/>
      <c r="F47" s="253"/>
      <c r="G47" s="253"/>
      <c r="H47" s="253"/>
      <c r="I47" s="253"/>
    </row>
    <row r="48" spans="2:9" ht="12.75">
      <c r="B48" s="253"/>
      <c r="C48" s="253"/>
      <c r="D48" s="253"/>
      <c r="E48" s="253"/>
      <c r="F48" s="253"/>
      <c r="G48" s="253"/>
      <c r="H48" s="253"/>
      <c r="I48" s="253"/>
    </row>
    <row r="49" spans="2:9" ht="12.75">
      <c r="B49" s="253"/>
      <c r="C49" s="253"/>
      <c r="D49" s="253"/>
      <c r="E49" s="253"/>
      <c r="F49" s="253"/>
      <c r="G49" s="253"/>
      <c r="H49" s="253"/>
      <c r="I49" s="253"/>
    </row>
    <row r="50" spans="2:9" ht="12.75">
      <c r="B50" s="253"/>
      <c r="C50" s="253"/>
      <c r="D50" s="253"/>
      <c r="E50" s="253"/>
      <c r="F50" s="253"/>
      <c r="G50" s="253"/>
      <c r="H50" s="253"/>
      <c r="I50" s="253"/>
    </row>
    <row r="51" spans="2:9" ht="12.75">
      <c r="B51" s="253"/>
      <c r="C51" s="253"/>
      <c r="D51" s="253"/>
      <c r="E51" s="253"/>
      <c r="F51" s="253"/>
      <c r="G51" s="253"/>
      <c r="H51" s="253"/>
      <c r="I51" s="253"/>
    </row>
    <row r="52" spans="2:9" ht="12.75">
      <c r="B52" s="253"/>
      <c r="C52" s="253"/>
      <c r="D52" s="253"/>
      <c r="E52" s="253"/>
      <c r="F52" s="253"/>
      <c r="G52" s="253"/>
      <c r="H52" s="253"/>
      <c r="I52" s="253"/>
    </row>
    <row r="53" spans="2:9" ht="12.75">
      <c r="B53" s="253"/>
      <c r="C53" s="253"/>
      <c r="D53" s="253"/>
      <c r="E53" s="253"/>
      <c r="F53" s="253"/>
      <c r="G53" s="253"/>
      <c r="H53" s="253"/>
      <c r="I53" s="253"/>
    </row>
    <row r="54" spans="2:9" ht="12.75">
      <c r="B54" s="253"/>
      <c r="C54" s="253"/>
      <c r="D54" s="253"/>
      <c r="E54" s="253"/>
      <c r="F54" s="253"/>
      <c r="G54" s="253"/>
      <c r="H54" s="253"/>
      <c r="I54" s="253"/>
    </row>
    <row r="55" spans="2:9" ht="12.75">
      <c r="B55" s="253"/>
      <c r="C55" s="253"/>
      <c r="D55" s="253"/>
      <c r="E55" s="253"/>
      <c r="F55" s="253"/>
      <c r="G55" s="253"/>
      <c r="H55" s="253"/>
      <c r="I55" s="253"/>
    </row>
    <row r="56" spans="2:9" ht="12.75">
      <c r="B56" s="253"/>
      <c r="C56" s="253"/>
      <c r="D56" s="253"/>
      <c r="E56" s="253"/>
      <c r="F56" s="253"/>
      <c r="G56" s="253"/>
      <c r="H56" s="253"/>
      <c r="I56" s="253"/>
    </row>
    <row r="57" spans="2:9" ht="12.75">
      <c r="B57" s="253"/>
      <c r="C57" s="253"/>
      <c r="D57" s="253"/>
      <c r="E57" s="253"/>
      <c r="F57" s="253"/>
      <c r="G57" s="253"/>
      <c r="H57" s="253"/>
      <c r="I57" s="253"/>
    </row>
    <row r="58" spans="2:9" ht="12.75">
      <c r="B58" s="253"/>
      <c r="C58" s="253"/>
      <c r="D58" s="253"/>
      <c r="E58" s="253"/>
      <c r="F58" s="253"/>
      <c r="G58" s="253"/>
      <c r="H58" s="253"/>
      <c r="I58" s="253"/>
    </row>
    <row r="59" spans="2:9" ht="12.75">
      <c r="B59" s="253"/>
      <c r="C59" s="253"/>
      <c r="D59" s="253"/>
      <c r="E59" s="253"/>
      <c r="F59" s="253"/>
      <c r="G59" s="253"/>
      <c r="H59" s="253"/>
      <c r="I59" s="253"/>
    </row>
    <row r="60" spans="2:9" ht="12.75">
      <c r="B60" s="253"/>
      <c r="C60" s="253"/>
      <c r="D60" s="253"/>
      <c r="E60" s="253"/>
      <c r="F60" s="253"/>
      <c r="G60" s="253"/>
      <c r="H60" s="253"/>
      <c r="I60" s="253"/>
    </row>
    <row r="61" spans="2:9" ht="12.75">
      <c r="B61" s="253"/>
      <c r="C61" s="253"/>
      <c r="D61" s="253"/>
      <c r="E61" s="253"/>
      <c r="F61" s="253"/>
      <c r="G61" s="253"/>
      <c r="H61" s="253"/>
      <c r="I61" s="253"/>
    </row>
    <row r="62" spans="2:9" ht="12.75">
      <c r="B62" s="253"/>
      <c r="C62" s="253"/>
      <c r="D62" s="253"/>
      <c r="E62" s="253"/>
      <c r="F62" s="253"/>
      <c r="G62" s="253"/>
      <c r="H62" s="253"/>
      <c r="I62" s="253"/>
    </row>
    <row r="63" spans="2:9" ht="12.75">
      <c r="B63" s="253"/>
      <c r="C63" s="253"/>
      <c r="D63" s="253"/>
      <c r="E63" s="253"/>
      <c r="F63" s="253"/>
      <c r="G63" s="253"/>
      <c r="H63" s="253"/>
      <c r="I63" s="253"/>
    </row>
    <row r="64" spans="2:9" ht="12.75">
      <c r="B64" s="253"/>
      <c r="C64" s="253"/>
      <c r="D64" s="253"/>
      <c r="E64" s="253"/>
      <c r="F64" s="253"/>
      <c r="G64" s="253"/>
      <c r="H64" s="253"/>
      <c r="I64" s="253"/>
    </row>
    <row r="65" spans="2:9" ht="12.75">
      <c r="B65" s="253"/>
      <c r="C65" s="253"/>
      <c r="D65" s="253"/>
      <c r="E65" s="253"/>
      <c r="F65" s="253"/>
      <c r="G65" s="253"/>
      <c r="H65" s="253"/>
      <c r="I65" s="253"/>
    </row>
    <row r="66" spans="2:9" ht="12.75">
      <c r="B66" s="253"/>
      <c r="C66" s="253"/>
      <c r="D66" s="253"/>
      <c r="E66" s="253"/>
      <c r="F66" s="253"/>
      <c r="G66" s="253"/>
      <c r="H66" s="253"/>
      <c r="I66" s="253"/>
    </row>
    <row r="67" spans="2:9" ht="12.75">
      <c r="B67" s="253"/>
      <c r="C67" s="253"/>
      <c r="D67" s="253"/>
      <c r="E67" s="253"/>
      <c r="F67" s="253"/>
      <c r="G67" s="253"/>
      <c r="H67" s="253"/>
      <c r="I67" s="253"/>
    </row>
    <row r="68" spans="2:9" ht="12.75">
      <c r="B68" s="253"/>
      <c r="C68" s="253"/>
      <c r="D68" s="253"/>
      <c r="E68" s="253"/>
      <c r="F68" s="253"/>
      <c r="G68" s="253"/>
      <c r="H68" s="253"/>
      <c r="I68" s="253"/>
    </row>
    <row r="69" spans="2:9" ht="12.75">
      <c r="B69" s="253"/>
      <c r="C69" s="253"/>
      <c r="D69" s="253"/>
      <c r="E69" s="253"/>
      <c r="F69" s="253"/>
      <c r="G69" s="253"/>
      <c r="H69" s="253"/>
      <c r="I69" s="253"/>
    </row>
    <row r="70" spans="2:9" ht="12.75">
      <c r="B70" s="253"/>
      <c r="C70" s="253"/>
      <c r="D70" s="253"/>
      <c r="E70" s="253"/>
      <c r="F70" s="253"/>
      <c r="G70" s="253"/>
      <c r="H70" s="253"/>
      <c r="I70" s="253"/>
    </row>
    <row r="71" spans="2:9" ht="12.75">
      <c r="B71" s="253"/>
      <c r="C71" s="253"/>
      <c r="D71" s="253"/>
      <c r="E71" s="253"/>
      <c r="F71" s="253"/>
      <c r="G71" s="253"/>
      <c r="H71" s="253"/>
      <c r="I71" s="253"/>
    </row>
    <row r="72" spans="2:9" ht="12.75">
      <c r="B72" s="253"/>
      <c r="C72" s="253"/>
      <c r="D72" s="253"/>
      <c r="E72" s="253"/>
      <c r="F72" s="253"/>
      <c r="G72" s="253"/>
      <c r="H72" s="253"/>
      <c r="I72" s="253"/>
    </row>
    <row r="73" spans="2:9" ht="12.75">
      <c r="B73" s="253"/>
      <c r="C73" s="253"/>
      <c r="D73" s="253"/>
      <c r="E73" s="253"/>
      <c r="F73" s="253"/>
      <c r="G73" s="253"/>
      <c r="H73" s="253"/>
      <c r="I73" s="253"/>
    </row>
    <row r="74" spans="2:9" ht="12.75">
      <c r="B74" s="253"/>
      <c r="C74" s="253"/>
      <c r="D74" s="253"/>
      <c r="E74" s="253"/>
      <c r="F74" s="253"/>
      <c r="G74" s="253"/>
      <c r="H74" s="253"/>
      <c r="I74" s="253"/>
    </row>
    <row r="75" spans="2:9" ht="12.75">
      <c r="B75" s="253"/>
      <c r="C75" s="253"/>
      <c r="D75" s="253"/>
      <c r="E75" s="253"/>
      <c r="F75" s="253"/>
      <c r="G75" s="253"/>
      <c r="H75" s="253"/>
      <c r="I75" s="253"/>
    </row>
    <row r="76" spans="2:9" ht="12.75">
      <c r="B76" s="253"/>
      <c r="C76" s="253"/>
      <c r="D76" s="253"/>
      <c r="E76" s="253"/>
      <c r="F76" s="253"/>
      <c r="G76" s="253"/>
      <c r="H76" s="253"/>
      <c r="I76" s="253"/>
    </row>
    <row r="77" spans="2:9" ht="12.75">
      <c r="B77" s="253"/>
      <c r="C77" s="253"/>
      <c r="D77" s="253"/>
      <c r="E77" s="253"/>
      <c r="F77" s="253"/>
      <c r="G77" s="253"/>
      <c r="H77" s="253"/>
      <c r="I77" s="253"/>
    </row>
    <row r="78" spans="2:9" ht="12.75">
      <c r="B78" s="253"/>
      <c r="C78" s="253"/>
      <c r="D78" s="253"/>
      <c r="E78" s="253"/>
      <c r="F78" s="253"/>
      <c r="G78" s="253"/>
      <c r="H78" s="253"/>
      <c r="I78" s="253"/>
    </row>
    <row r="79" spans="2:9" ht="12.75">
      <c r="B79" s="253"/>
      <c r="C79" s="253"/>
      <c r="D79" s="253"/>
      <c r="E79" s="253"/>
      <c r="F79" s="253"/>
      <c r="G79" s="253"/>
      <c r="H79" s="253"/>
      <c r="I79" s="253"/>
    </row>
    <row r="80" spans="2:9" ht="12.75">
      <c r="B80" s="253"/>
      <c r="C80" s="253"/>
      <c r="D80" s="253"/>
      <c r="E80" s="253"/>
      <c r="F80" s="253"/>
      <c r="G80" s="253"/>
      <c r="H80" s="253"/>
      <c r="I80" s="253"/>
    </row>
    <row r="81" spans="2:9" ht="12.75">
      <c r="B81" s="253"/>
      <c r="C81" s="253"/>
      <c r="D81" s="253"/>
      <c r="E81" s="253"/>
      <c r="F81" s="253"/>
      <c r="G81" s="253"/>
      <c r="H81" s="253"/>
      <c r="I81" s="253"/>
    </row>
    <row r="82" spans="2:9" ht="12.75">
      <c r="B82" s="253"/>
      <c r="C82" s="253"/>
      <c r="D82" s="253"/>
      <c r="E82" s="253"/>
      <c r="F82" s="253"/>
      <c r="G82" s="253"/>
      <c r="H82" s="253"/>
      <c r="I82" s="253"/>
    </row>
    <row r="83" spans="2:9" ht="12.75">
      <c r="B83" s="253"/>
      <c r="C83" s="253"/>
      <c r="D83" s="253"/>
      <c r="E83" s="253"/>
      <c r="F83" s="253"/>
      <c r="G83" s="253"/>
      <c r="H83" s="253"/>
      <c r="I83" s="253"/>
    </row>
    <row r="84" spans="2:9" ht="12.75">
      <c r="B84" s="253"/>
      <c r="C84" s="253"/>
      <c r="D84" s="253"/>
      <c r="E84" s="253"/>
      <c r="F84" s="253"/>
      <c r="G84" s="253"/>
      <c r="H84" s="253"/>
      <c r="I84" s="253"/>
    </row>
    <row r="85" spans="2:9" ht="12.75">
      <c r="B85" s="253"/>
      <c r="C85" s="253"/>
      <c r="D85" s="253"/>
      <c r="E85" s="253"/>
      <c r="F85" s="253"/>
      <c r="G85" s="253"/>
      <c r="H85" s="253"/>
      <c r="I85" s="253"/>
    </row>
    <row r="86" spans="2:9" ht="12.75">
      <c r="B86" s="253"/>
      <c r="C86" s="253"/>
      <c r="D86" s="253"/>
      <c r="E86" s="253"/>
      <c r="F86" s="253"/>
      <c r="G86" s="253"/>
      <c r="H86" s="253"/>
      <c r="I86" s="253"/>
    </row>
    <row r="87" spans="1:22" ht="35.25">
      <c r="A87" s="717" t="s">
        <v>157</v>
      </c>
      <c r="B87" s="717"/>
      <c r="C87" s="717"/>
      <c r="D87" s="717"/>
      <c r="E87" s="717"/>
      <c r="F87" s="717"/>
      <c r="G87" s="717"/>
      <c r="H87" s="717"/>
      <c r="I87" s="717"/>
      <c r="J87" s="717"/>
      <c r="K87" s="717"/>
      <c r="L87" s="717"/>
      <c r="M87" s="717"/>
      <c r="N87" s="717"/>
      <c r="O87" s="717"/>
      <c r="P87" s="717"/>
      <c r="Q87" s="717"/>
      <c r="R87" s="717"/>
      <c r="S87" s="717"/>
      <c r="T87" s="717"/>
      <c r="U87" s="717"/>
      <c r="V87" s="261"/>
    </row>
    <row r="88" spans="1:21" ht="21">
      <c r="A88" s="754" t="s">
        <v>284</v>
      </c>
      <c r="B88" s="754"/>
      <c r="C88" s="754"/>
      <c r="D88" s="754"/>
      <c r="E88" s="754"/>
      <c r="F88" s="754"/>
      <c r="G88" s="754"/>
      <c r="H88" s="754"/>
      <c r="I88" s="754"/>
      <c r="J88" s="754"/>
      <c r="K88" s="754"/>
      <c r="L88" s="754"/>
      <c r="M88" s="754"/>
      <c r="N88" s="754"/>
      <c r="O88" s="754"/>
      <c r="P88" s="754"/>
      <c r="Q88" s="754"/>
      <c r="R88" s="754"/>
      <c r="S88" s="754"/>
      <c r="T88" s="754"/>
      <c r="U88" s="754"/>
    </row>
    <row r="89" spans="2:9" ht="12.75">
      <c r="B89" s="253"/>
      <c r="C89" s="253"/>
      <c r="D89" s="253"/>
      <c r="E89" s="253"/>
      <c r="F89" s="253"/>
      <c r="G89" s="253"/>
      <c r="H89" s="253"/>
      <c r="I89" s="253"/>
    </row>
    <row r="90" spans="2:9" ht="12.75">
      <c r="B90" s="253"/>
      <c r="C90" s="253"/>
      <c r="D90" s="253"/>
      <c r="E90" s="253"/>
      <c r="F90" s="253"/>
      <c r="G90" s="253"/>
      <c r="H90" s="253"/>
      <c r="I90" s="253"/>
    </row>
    <row r="91" spans="2:9" ht="12.75">
      <c r="B91" s="253"/>
      <c r="C91" s="253"/>
      <c r="D91" s="253"/>
      <c r="E91" s="253"/>
      <c r="F91" s="253"/>
      <c r="G91" s="253"/>
      <c r="H91" s="253"/>
      <c r="I91" s="253"/>
    </row>
    <row r="92" spans="2:9" ht="12.75">
      <c r="B92" s="253"/>
      <c r="C92" s="253"/>
      <c r="D92" s="253"/>
      <c r="E92" s="253"/>
      <c r="F92" s="253"/>
      <c r="G92" s="253"/>
      <c r="H92" s="253"/>
      <c r="I92" s="253"/>
    </row>
    <row r="93" spans="1:22" ht="33">
      <c r="A93" s="718" t="s">
        <v>306</v>
      </c>
      <c r="B93" s="718"/>
      <c r="C93" s="718"/>
      <c r="D93" s="718"/>
      <c r="E93" s="718"/>
      <c r="F93" s="718"/>
      <c r="G93" s="718"/>
      <c r="H93" s="718"/>
      <c r="I93" s="718"/>
      <c r="J93" s="718"/>
      <c r="K93" s="718"/>
      <c r="L93" s="718"/>
      <c r="M93" s="718"/>
      <c r="N93" s="718"/>
      <c r="O93" s="718"/>
      <c r="P93" s="718"/>
      <c r="Q93" s="718"/>
      <c r="R93" s="718"/>
      <c r="S93" s="718"/>
      <c r="T93" s="718"/>
      <c r="U93" s="718"/>
      <c r="V93" s="262"/>
    </row>
    <row r="94" spans="2:9" ht="12.75">
      <c r="B94" s="253"/>
      <c r="C94" s="253"/>
      <c r="D94" s="253"/>
      <c r="E94" s="253"/>
      <c r="F94" s="253"/>
      <c r="G94" s="253"/>
      <c r="H94" s="253"/>
      <c r="I94" s="253"/>
    </row>
    <row r="95" spans="2:9" ht="12.75">
      <c r="B95" s="253"/>
      <c r="C95" s="253"/>
      <c r="D95" s="253"/>
      <c r="E95" s="253"/>
      <c r="F95" s="253"/>
      <c r="G95" s="253"/>
      <c r="H95" s="253"/>
      <c r="I95" s="253"/>
    </row>
    <row r="96" spans="2:9" ht="12.75">
      <c r="B96" s="253"/>
      <c r="C96" s="253"/>
      <c r="D96" s="253"/>
      <c r="E96" s="253"/>
      <c r="F96" s="253"/>
      <c r="G96" s="253"/>
      <c r="H96" s="253"/>
      <c r="I96" s="253"/>
    </row>
    <row r="97" spans="2:9" ht="12.75">
      <c r="B97" s="253"/>
      <c r="C97" s="253"/>
      <c r="D97" s="253"/>
      <c r="E97" s="253"/>
      <c r="F97" s="253"/>
      <c r="G97" s="253"/>
      <c r="H97" s="253"/>
      <c r="I97" s="253"/>
    </row>
    <row r="98" spans="1:22" ht="15">
      <c r="A98" s="719" t="s">
        <v>158</v>
      </c>
      <c r="B98" s="719"/>
      <c r="C98" s="719"/>
      <c r="D98" s="719"/>
      <c r="E98" s="719"/>
      <c r="F98" s="719"/>
      <c r="G98" s="719"/>
      <c r="H98" s="719"/>
      <c r="I98" s="719"/>
      <c r="J98" s="719"/>
      <c r="K98" s="719"/>
      <c r="L98" s="719"/>
      <c r="M98" s="719"/>
      <c r="N98" s="719"/>
      <c r="O98" s="719"/>
      <c r="P98" s="719"/>
      <c r="Q98" s="719"/>
      <c r="R98" s="719"/>
      <c r="S98" s="719"/>
      <c r="T98" s="719"/>
      <c r="U98" s="719"/>
      <c r="V98" s="263"/>
    </row>
    <row r="99" spans="2:9" ht="12.75">
      <c r="B99" s="253"/>
      <c r="C99" s="253"/>
      <c r="D99" s="253"/>
      <c r="E99" s="253"/>
      <c r="F99" s="253"/>
      <c r="G99" s="253"/>
      <c r="H99" s="253"/>
      <c r="I99" s="253"/>
    </row>
    <row r="100" spans="2:9" ht="12.75">
      <c r="B100" s="253"/>
      <c r="C100" s="253"/>
      <c r="D100" s="253"/>
      <c r="E100" s="253"/>
      <c r="F100" s="253"/>
      <c r="G100" s="253"/>
      <c r="H100" s="253"/>
      <c r="I100" s="253"/>
    </row>
    <row r="101" spans="2:9" ht="12.75">
      <c r="B101" s="253"/>
      <c r="C101" s="253"/>
      <c r="D101" s="253"/>
      <c r="E101" s="253"/>
      <c r="F101" s="253"/>
      <c r="G101" s="253"/>
      <c r="H101" s="253"/>
      <c r="I101" s="253"/>
    </row>
    <row r="102" spans="2:9" ht="12.75">
      <c r="B102" s="253"/>
      <c r="C102" s="253"/>
      <c r="D102" s="253"/>
      <c r="E102" s="253"/>
      <c r="F102" s="253"/>
      <c r="G102" s="253"/>
      <c r="H102" s="253"/>
      <c r="I102" s="253"/>
    </row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spans="1:23" s="254" customFormat="1" ht="21.75" customHeight="1">
      <c r="A120" s="684" t="s">
        <v>152</v>
      </c>
      <c r="B120" s="685"/>
      <c r="C120" s="685"/>
      <c r="D120" s="685"/>
      <c r="E120" s="685"/>
      <c r="F120" s="685"/>
      <c r="G120" s="685"/>
      <c r="H120" s="685"/>
      <c r="I120" s="685"/>
      <c r="J120" s="685"/>
      <c r="K120" s="685"/>
      <c r="L120" s="685"/>
      <c r="M120" s="685"/>
      <c r="N120" s="685"/>
      <c r="O120" s="685"/>
      <c r="P120" s="685"/>
      <c r="Q120" s="685"/>
      <c r="R120" s="685"/>
      <c r="S120" s="685"/>
      <c r="T120" s="685"/>
      <c r="U120" s="685"/>
      <c r="V120" s="685"/>
      <c r="W120" s="686"/>
    </row>
    <row r="121" spans="1:23" s="254" customFormat="1" ht="24" customHeight="1">
      <c r="A121" s="711" t="s">
        <v>151</v>
      </c>
      <c r="B121" s="712"/>
      <c r="C121" s="712"/>
      <c r="D121" s="712"/>
      <c r="E121" s="712"/>
      <c r="F121" s="712"/>
      <c r="G121" s="712"/>
      <c r="H121" s="712"/>
      <c r="I121" s="712"/>
      <c r="J121" s="712"/>
      <c r="K121" s="712"/>
      <c r="L121" s="712"/>
      <c r="M121" s="712"/>
      <c r="N121" s="712"/>
      <c r="O121" s="712"/>
      <c r="P121" s="712"/>
      <c r="Q121" s="712"/>
      <c r="R121" s="712"/>
      <c r="S121" s="712"/>
      <c r="T121" s="712"/>
      <c r="U121" s="712"/>
      <c r="V121" s="712"/>
      <c r="W121" s="713"/>
    </row>
    <row r="122" spans="1:23" s="254" customFormat="1" ht="5.25" customHeight="1">
      <c r="A122" s="256"/>
      <c r="B122" s="256"/>
      <c r="C122" s="256"/>
      <c r="D122" s="256"/>
      <c r="E122" s="256"/>
      <c r="F122" s="256"/>
      <c r="G122" s="256"/>
      <c r="H122" s="256"/>
      <c r="I122" s="256"/>
      <c r="J122" s="256"/>
      <c r="K122" s="256"/>
      <c r="L122" s="256"/>
      <c r="M122" s="256"/>
      <c r="N122" s="256"/>
      <c r="O122" s="256"/>
      <c r="P122" s="256"/>
      <c r="Q122" s="256"/>
      <c r="R122" s="256"/>
      <c r="V122" s="256"/>
      <c r="W122" s="256"/>
    </row>
    <row r="123" spans="1:23" s="255" customFormat="1" ht="23.25" customHeight="1">
      <c r="A123" s="672" t="s">
        <v>312</v>
      </c>
      <c r="B123" s="673"/>
      <c r="C123" s="673"/>
      <c r="D123" s="673"/>
      <c r="E123" s="673"/>
      <c r="F123" s="673"/>
      <c r="G123" s="673"/>
      <c r="H123" s="673"/>
      <c r="I123" s="673"/>
      <c r="J123" s="673"/>
      <c r="K123" s="673"/>
      <c r="L123" s="673"/>
      <c r="M123" s="673"/>
      <c r="N123" s="673"/>
      <c r="O123" s="673"/>
      <c r="P123" s="673"/>
      <c r="Q123" s="673"/>
      <c r="R123" s="673"/>
      <c r="S123" s="673"/>
      <c r="T123" s="673"/>
      <c r="U123" s="673"/>
      <c r="V123" s="673"/>
      <c r="W123" s="674"/>
    </row>
    <row r="124" spans="1:23" ht="4.5" customHeight="1" thickBot="1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43"/>
      <c r="V124" s="52"/>
      <c r="W124" s="52"/>
    </row>
    <row r="125" spans="1:23" ht="33.75" customHeight="1">
      <c r="A125" s="736" t="s">
        <v>163</v>
      </c>
      <c r="B125" s="698" t="s">
        <v>49</v>
      </c>
      <c r="C125" s="699"/>
      <c r="D125" s="701" t="s">
        <v>174</v>
      </c>
      <c r="E125" s="766" t="s">
        <v>184</v>
      </c>
      <c r="F125" s="752" t="s">
        <v>176</v>
      </c>
      <c r="G125" s="752" t="s">
        <v>177</v>
      </c>
      <c r="H125" s="752" t="s">
        <v>178</v>
      </c>
      <c r="I125" s="757" t="s">
        <v>224</v>
      </c>
      <c r="J125" s="755" t="s">
        <v>161</v>
      </c>
      <c r="K125" s="759"/>
      <c r="L125" s="760"/>
      <c r="M125" s="749" t="s">
        <v>183</v>
      </c>
      <c r="N125" s="749"/>
      <c r="O125" s="750" t="s">
        <v>155</v>
      </c>
      <c r="P125" s="691" t="s">
        <v>175</v>
      </c>
      <c r="Q125" s="676"/>
      <c r="R125" s="745" t="s">
        <v>182</v>
      </c>
      <c r="S125" s="708" t="s">
        <v>164</v>
      </c>
      <c r="T125" s="709"/>
      <c r="U125" s="679" t="s">
        <v>307</v>
      </c>
      <c r="V125" s="691" t="s">
        <v>231</v>
      </c>
      <c r="W125" s="729"/>
    </row>
    <row r="126" spans="1:23" ht="34.5" customHeight="1">
      <c r="A126" s="737"/>
      <c r="B126" s="300" t="s">
        <v>172</v>
      </c>
      <c r="C126" s="406" t="s">
        <v>154</v>
      </c>
      <c r="D126" s="702"/>
      <c r="E126" s="767"/>
      <c r="F126" s="753"/>
      <c r="G126" s="753"/>
      <c r="H126" s="753"/>
      <c r="I126" s="758"/>
      <c r="J126" s="404" t="s">
        <v>179</v>
      </c>
      <c r="K126" s="404" t="s">
        <v>180</v>
      </c>
      <c r="L126" s="404" t="s">
        <v>181</v>
      </c>
      <c r="M126" s="405" t="s">
        <v>172</v>
      </c>
      <c r="N126" s="405" t="s">
        <v>154</v>
      </c>
      <c r="O126" s="751"/>
      <c r="P126" s="409" t="s">
        <v>172</v>
      </c>
      <c r="Q126" s="407" t="s">
        <v>154</v>
      </c>
      <c r="R126" s="746"/>
      <c r="S126" s="410" t="s">
        <v>173</v>
      </c>
      <c r="T126" s="408" t="s">
        <v>154</v>
      </c>
      <c r="U126" s="680"/>
      <c r="V126" s="409" t="s">
        <v>232</v>
      </c>
      <c r="W126" s="403" t="s">
        <v>233</v>
      </c>
    </row>
    <row r="127" spans="1:23" ht="12.75" customHeight="1">
      <c r="A127" s="738"/>
      <c r="B127" s="271" t="s">
        <v>82</v>
      </c>
      <c r="C127" s="264" t="s">
        <v>165</v>
      </c>
      <c r="D127" s="272" t="s">
        <v>166</v>
      </c>
      <c r="E127" s="271" t="s">
        <v>87</v>
      </c>
      <c r="F127" s="264" t="s">
        <v>79</v>
      </c>
      <c r="G127" s="264" t="s">
        <v>80</v>
      </c>
      <c r="H127" s="264" t="s">
        <v>153</v>
      </c>
      <c r="I127" s="264" t="s">
        <v>160</v>
      </c>
      <c r="J127" s="264" t="s">
        <v>162</v>
      </c>
      <c r="K127" s="264" t="s">
        <v>83</v>
      </c>
      <c r="L127" s="264" t="s">
        <v>186</v>
      </c>
      <c r="M127" s="264" t="s">
        <v>187</v>
      </c>
      <c r="N127" s="264" t="s">
        <v>81</v>
      </c>
      <c r="O127" s="284" t="s">
        <v>188</v>
      </c>
      <c r="P127" s="271" t="s">
        <v>85</v>
      </c>
      <c r="Q127" s="264" t="s">
        <v>189</v>
      </c>
      <c r="R127" s="272" t="s">
        <v>190</v>
      </c>
      <c r="S127" s="271" t="s">
        <v>191</v>
      </c>
      <c r="T127" s="264" t="s">
        <v>192</v>
      </c>
      <c r="U127" s="272" t="s">
        <v>194</v>
      </c>
      <c r="V127" s="271" t="s">
        <v>85</v>
      </c>
      <c r="W127" s="272" t="s">
        <v>189</v>
      </c>
    </row>
    <row r="128" spans="1:23" ht="24" customHeight="1">
      <c r="A128" s="281" t="s">
        <v>214</v>
      </c>
      <c r="B128" s="302">
        <f aca="true" t="shared" si="0" ref="B128:W128">SUM(B129:B129)</f>
        <v>357</v>
      </c>
      <c r="C128" s="303">
        <f t="shared" si="0"/>
        <v>3</v>
      </c>
      <c r="D128" s="304">
        <f t="shared" si="0"/>
        <v>360</v>
      </c>
      <c r="E128" s="305">
        <f t="shared" si="0"/>
        <v>2</v>
      </c>
      <c r="F128" s="307">
        <f t="shared" si="0"/>
        <v>1</v>
      </c>
      <c r="G128" s="307">
        <f t="shared" si="0"/>
        <v>0</v>
      </c>
      <c r="H128" s="307">
        <f t="shared" si="0"/>
        <v>0</v>
      </c>
      <c r="I128" s="307">
        <f t="shared" si="0"/>
        <v>1</v>
      </c>
      <c r="J128" s="307">
        <f t="shared" si="0"/>
        <v>11</v>
      </c>
      <c r="K128" s="307">
        <f t="shared" si="0"/>
        <v>5</v>
      </c>
      <c r="L128" s="307">
        <f t="shared" si="0"/>
        <v>5</v>
      </c>
      <c r="M128" s="307">
        <f t="shared" si="0"/>
        <v>25</v>
      </c>
      <c r="N128" s="307">
        <f t="shared" si="0"/>
        <v>0</v>
      </c>
      <c r="O128" s="306">
        <f t="shared" si="0"/>
        <v>25</v>
      </c>
      <c r="P128" s="308">
        <f t="shared" si="0"/>
        <v>0</v>
      </c>
      <c r="Q128" s="310">
        <f t="shared" si="0"/>
        <v>0</v>
      </c>
      <c r="R128" s="309">
        <f t="shared" si="0"/>
        <v>0</v>
      </c>
      <c r="S128" s="311">
        <f t="shared" si="0"/>
        <v>332</v>
      </c>
      <c r="T128" s="313">
        <f t="shared" si="0"/>
        <v>3</v>
      </c>
      <c r="U128" s="312">
        <f t="shared" si="0"/>
        <v>335</v>
      </c>
      <c r="V128" s="308">
        <f t="shared" si="0"/>
        <v>110</v>
      </c>
      <c r="W128" s="309">
        <f t="shared" si="0"/>
        <v>70</v>
      </c>
    </row>
    <row r="129" spans="1:35" s="251" customFormat="1" ht="42" customHeight="1">
      <c r="A129" s="393" t="s">
        <v>272</v>
      </c>
      <c r="B129" s="510">
        <v>357</v>
      </c>
      <c r="C129" s="448">
        <v>3</v>
      </c>
      <c r="D129" s="449">
        <f>SUM(B129:C129)</f>
        <v>360</v>
      </c>
      <c r="E129" s="556">
        <v>2</v>
      </c>
      <c r="F129" s="557">
        <v>1</v>
      </c>
      <c r="G129" s="557">
        <v>0</v>
      </c>
      <c r="H129" s="557">
        <v>0</v>
      </c>
      <c r="I129" s="557">
        <v>1</v>
      </c>
      <c r="J129" s="557">
        <v>11</v>
      </c>
      <c r="K129" s="557">
        <v>5</v>
      </c>
      <c r="L129" s="557">
        <v>5</v>
      </c>
      <c r="M129" s="557">
        <f>SUM(E129:L129)</f>
        <v>25</v>
      </c>
      <c r="N129" s="557">
        <v>0</v>
      </c>
      <c r="O129" s="558">
        <f>SUM(M129:N129)</f>
        <v>25</v>
      </c>
      <c r="P129" s="503">
        <v>0</v>
      </c>
      <c r="Q129" s="454">
        <v>0</v>
      </c>
      <c r="R129" s="455">
        <f>+P129+Q129</f>
        <v>0</v>
      </c>
      <c r="S129" s="481">
        <f>+B129-M129-P129</f>
        <v>332</v>
      </c>
      <c r="T129" s="457">
        <f>+C129-N129-Q129</f>
        <v>3</v>
      </c>
      <c r="U129" s="458">
        <f>+S129+T129</f>
        <v>335</v>
      </c>
      <c r="V129" s="503">
        <v>110</v>
      </c>
      <c r="W129" s="455">
        <v>70</v>
      </c>
      <c r="X129" s="252"/>
      <c r="Y129" s="252"/>
      <c r="Z129" s="252"/>
      <c r="AA129" s="252"/>
      <c r="AB129" s="252"/>
      <c r="AC129" s="252"/>
      <c r="AD129" s="252"/>
      <c r="AE129" s="252"/>
      <c r="AF129" s="252"/>
      <c r="AG129" s="252"/>
      <c r="AH129" s="252"/>
      <c r="AI129" s="252"/>
    </row>
    <row r="130" spans="1:33" s="43" customFormat="1" ht="12.75" customHeight="1">
      <c r="A130" s="695" t="s">
        <v>308</v>
      </c>
      <c r="B130" s="695"/>
      <c r="C130" s="695"/>
      <c r="D130" s="695"/>
      <c r="E130" s="695"/>
      <c r="F130" s="695"/>
      <c r="G130" s="695"/>
      <c r="H130" s="695"/>
      <c r="I130" s="695"/>
      <c r="J130" s="695"/>
      <c r="K130" s="695"/>
      <c r="L130" s="695"/>
      <c r="M130" s="695"/>
      <c r="N130" s="695"/>
      <c r="O130" s="695"/>
      <c r="P130" s="695"/>
      <c r="Q130" s="695"/>
      <c r="R130" s="695"/>
      <c r="S130" s="695"/>
      <c r="T130" s="695"/>
      <c r="U130" s="695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</row>
    <row r="131" spans="1:35" s="294" customFormat="1" ht="10.5" customHeight="1">
      <c r="A131" s="292"/>
      <c r="B131" s="266"/>
      <c r="C131" s="266"/>
      <c r="D131" s="266"/>
      <c r="E131" s="266"/>
      <c r="F131" s="266"/>
      <c r="G131" s="266"/>
      <c r="H131" s="293"/>
      <c r="I131" s="293"/>
      <c r="J131" s="293"/>
      <c r="K131" s="293"/>
      <c r="L131" s="293"/>
      <c r="M131" s="293"/>
      <c r="N131" s="293"/>
      <c r="O131" s="293"/>
      <c r="P131" s="293"/>
      <c r="Q131" s="293"/>
      <c r="R131" s="293"/>
      <c r="T131" s="295"/>
      <c r="U131" s="295"/>
      <c r="V131" s="293"/>
      <c r="W131" s="293"/>
      <c r="X131" s="295"/>
      <c r="Y131" s="295"/>
      <c r="Z131" s="295"/>
      <c r="AA131" s="295"/>
      <c r="AB131" s="295"/>
      <c r="AC131" s="295"/>
      <c r="AD131" s="295"/>
      <c r="AE131" s="295"/>
      <c r="AF131" s="295"/>
      <c r="AG131" s="295"/>
      <c r="AH131" s="295"/>
      <c r="AI131" s="295"/>
    </row>
    <row r="132" spans="1:35" s="43" customFormat="1" ht="10.5" customHeight="1">
      <c r="A132" s="249"/>
      <c r="B132" s="250"/>
      <c r="C132" s="250"/>
      <c r="D132" s="25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  <c r="R132" s="250"/>
      <c r="T132" s="44"/>
      <c r="U132" s="44"/>
      <c r="V132" s="250"/>
      <c r="W132" s="250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</row>
    <row r="133" spans="1:35" s="43" customFormat="1" ht="10.5" customHeight="1">
      <c r="A133" s="249"/>
      <c r="B133" s="250"/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  <c r="R133" s="250"/>
      <c r="T133" s="44"/>
      <c r="U133" s="44"/>
      <c r="V133" s="250"/>
      <c r="W133" s="250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</row>
    <row r="134" spans="1:35" s="43" customFormat="1" ht="10.5" customHeight="1">
      <c r="A134" s="249"/>
      <c r="B134" s="250"/>
      <c r="C134" s="250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  <c r="R134" s="250"/>
      <c r="T134" s="44"/>
      <c r="U134" s="44"/>
      <c r="V134" s="250"/>
      <c r="W134" s="250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</row>
    <row r="135" spans="1:35" s="43" customFormat="1" ht="10.5" customHeight="1">
      <c r="A135" s="249"/>
      <c r="B135" s="250"/>
      <c r="C135" s="250"/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  <c r="R135" s="250"/>
      <c r="T135" s="44"/>
      <c r="U135" s="44"/>
      <c r="V135" s="250"/>
      <c r="W135" s="250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</row>
    <row r="136" spans="1:35" s="43" customFormat="1" ht="10.5" customHeight="1">
      <c r="A136" s="249"/>
      <c r="B136" s="250"/>
      <c r="C136" s="250"/>
      <c r="D136" s="25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  <c r="R136" s="250"/>
      <c r="T136" s="44"/>
      <c r="U136" s="44"/>
      <c r="V136" s="250"/>
      <c r="W136" s="250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</row>
    <row r="137" spans="1:35" s="43" customFormat="1" ht="10.5" customHeight="1">
      <c r="A137" s="249"/>
      <c r="B137" s="250"/>
      <c r="C137" s="250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  <c r="R137" s="250"/>
      <c r="T137" s="44"/>
      <c r="U137" s="44"/>
      <c r="V137" s="250"/>
      <c r="W137" s="250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</row>
    <row r="138" spans="1:35" s="43" customFormat="1" ht="10.5" customHeight="1">
      <c r="A138" s="249"/>
      <c r="B138" s="250"/>
      <c r="C138" s="250"/>
      <c r="D138" s="25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  <c r="R138" s="250"/>
      <c r="T138" s="44"/>
      <c r="U138" s="44"/>
      <c r="V138" s="250"/>
      <c r="W138" s="250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</row>
    <row r="139" spans="1:35" s="43" customFormat="1" ht="10.5" customHeight="1">
      <c r="A139" s="249"/>
      <c r="B139" s="250"/>
      <c r="C139" s="250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  <c r="R139" s="250"/>
      <c r="T139" s="44"/>
      <c r="U139" s="44"/>
      <c r="V139" s="250"/>
      <c r="W139" s="250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</row>
    <row r="140" spans="1:35" s="43" customFormat="1" ht="10.5" customHeight="1">
      <c r="A140" s="249"/>
      <c r="B140" s="250"/>
      <c r="C140" s="250"/>
      <c r="D140" s="25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  <c r="R140" s="250"/>
      <c r="T140" s="44"/>
      <c r="U140" s="44"/>
      <c r="V140" s="250"/>
      <c r="W140" s="250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</row>
    <row r="141" spans="1:35" s="43" customFormat="1" ht="10.5" customHeight="1">
      <c r="A141" s="249"/>
      <c r="B141" s="250"/>
      <c r="C141" s="250"/>
      <c r="D141" s="25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  <c r="R141" s="250"/>
      <c r="T141" s="44"/>
      <c r="U141" s="44"/>
      <c r="V141" s="250"/>
      <c r="W141" s="250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</row>
    <row r="142" spans="1:35" s="43" customFormat="1" ht="10.5" customHeight="1">
      <c r="A142" s="249"/>
      <c r="B142" s="250"/>
      <c r="C142" s="250"/>
      <c r="D142" s="25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  <c r="R142" s="250"/>
      <c r="T142" s="44"/>
      <c r="U142" s="44"/>
      <c r="V142" s="250"/>
      <c r="W142" s="250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</row>
    <row r="143" spans="1:35" s="43" customFormat="1" ht="10.5" customHeight="1">
      <c r="A143" s="249"/>
      <c r="B143" s="250"/>
      <c r="C143" s="250"/>
      <c r="D143" s="25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  <c r="R143" s="250"/>
      <c r="T143" s="44"/>
      <c r="U143" s="44"/>
      <c r="V143" s="250"/>
      <c r="W143" s="250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</row>
    <row r="144" spans="1:35" s="43" customFormat="1" ht="10.5" customHeight="1">
      <c r="A144" s="249"/>
      <c r="B144" s="250"/>
      <c r="C144" s="250"/>
      <c r="D144" s="25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  <c r="R144" s="250"/>
      <c r="T144" s="44"/>
      <c r="U144" s="44"/>
      <c r="V144" s="250"/>
      <c r="W144" s="250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</row>
    <row r="145" spans="1:35" s="43" customFormat="1" ht="10.5" customHeight="1">
      <c r="A145" s="249"/>
      <c r="B145" s="250"/>
      <c r="C145" s="250"/>
      <c r="D145" s="250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  <c r="R145" s="250"/>
      <c r="T145" s="44"/>
      <c r="U145" s="44"/>
      <c r="V145" s="250"/>
      <c r="W145" s="250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</row>
    <row r="146" spans="1:35" s="43" customFormat="1" ht="10.5" customHeight="1">
      <c r="A146" s="249"/>
      <c r="B146" s="250"/>
      <c r="C146" s="250"/>
      <c r="D146" s="250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  <c r="R146" s="250"/>
      <c r="T146" s="44"/>
      <c r="U146" s="44"/>
      <c r="V146" s="250"/>
      <c r="W146" s="250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</row>
    <row r="147" spans="1:35" s="43" customFormat="1" ht="10.5" customHeight="1">
      <c r="A147" s="249"/>
      <c r="B147" s="250"/>
      <c r="C147" s="250"/>
      <c r="D147" s="250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  <c r="R147" s="250"/>
      <c r="T147" s="44"/>
      <c r="U147" s="44"/>
      <c r="V147" s="250"/>
      <c r="W147" s="250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</row>
    <row r="148" spans="1:35" s="43" customFormat="1" ht="10.5" customHeight="1">
      <c r="A148" s="249"/>
      <c r="B148" s="250"/>
      <c r="C148" s="250"/>
      <c r="D148" s="250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  <c r="R148" s="250"/>
      <c r="T148" s="44"/>
      <c r="U148" s="44"/>
      <c r="V148" s="250"/>
      <c r="W148" s="250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</row>
    <row r="149" spans="1:35" s="43" customFormat="1" ht="10.5" customHeight="1">
      <c r="A149" s="249"/>
      <c r="B149" s="250"/>
      <c r="C149" s="250"/>
      <c r="D149" s="250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  <c r="R149" s="250"/>
      <c r="T149" s="44"/>
      <c r="U149" s="44"/>
      <c r="V149" s="250"/>
      <c r="W149" s="250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</row>
    <row r="150" spans="1:35" s="43" customFormat="1" ht="10.5" customHeight="1">
      <c r="A150" s="249"/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  <c r="R150" s="250"/>
      <c r="T150" s="44"/>
      <c r="U150" s="44"/>
      <c r="V150" s="250"/>
      <c r="W150" s="250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</row>
    <row r="151" spans="1:35" s="43" customFormat="1" ht="10.5" customHeight="1">
      <c r="A151" s="249"/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  <c r="R151" s="250"/>
      <c r="T151" s="44"/>
      <c r="U151" s="44"/>
      <c r="V151" s="250"/>
      <c r="W151" s="250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</row>
    <row r="152" spans="1:35" s="43" customFormat="1" ht="10.5" customHeight="1">
      <c r="A152" s="249"/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  <c r="R152" s="250"/>
      <c r="T152" s="44"/>
      <c r="U152" s="44"/>
      <c r="V152" s="250"/>
      <c r="W152" s="250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</row>
    <row r="153" spans="1:35" s="43" customFormat="1" ht="10.5" customHeight="1">
      <c r="A153" s="249"/>
      <c r="B153" s="250"/>
      <c r="C153" s="250"/>
      <c r="D153" s="25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  <c r="R153" s="250"/>
      <c r="T153" s="44"/>
      <c r="U153" s="44"/>
      <c r="V153" s="250"/>
      <c r="W153" s="250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</row>
    <row r="154" spans="1:35" s="43" customFormat="1" ht="10.5" customHeight="1">
      <c r="A154" s="249"/>
      <c r="B154" s="250"/>
      <c r="C154" s="250"/>
      <c r="D154" s="25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  <c r="R154" s="250"/>
      <c r="T154" s="44"/>
      <c r="U154" s="44"/>
      <c r="V154" s="250"/>
      <c r="W154" s="250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</row>
    <row r="155" spans="1:35" s="43" customFormat="1" ht="10.5" customHeight="1">
      <c r="A155" s="249"/>
      <c r="B155" s="250"/>
      <c r="C155" s="250"/>
      <c r="D155" s="25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  <c r="R155" s="250"/>
      <c r="T155" s="44"/>
      <c r="U155" s="44"/>
      <c r="V155" s="250"/>
      <c r="W155" s="250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</row>
    <row r="156" spans="1:23" s="255" customFormat="1" ht="23.25" customHeight="1">
      <c r="A156" s="672" t="s">
        <v>313</v>
      </c>
      <c r="B156" s="673"/>
      <c r="C156" s="673"/>
      <c r="D156" s="673"/>
      <c r="E156" s="673"/>
      <c r="F156" s="673"/>
      <c r="G156" s="673"/>
      <c r="H156" s="673"/>
      <c r="I156" s="673"/>
      <c r="J156" s="673"/>
      <c r="K156" s="673"/>
      <c r="L156" s="673"/>
      <c r="M156" s="673"/>
      <c r="N156" s="673"/>
      <c r="O156" s="673"/>
      <c r="P156" s="673"/>
      <c r="Q156" s="673"/>
      <c r="R156" s="673"/>
      <c r="S156" s="673"/>
      <c r="T156" s="673"/>
      <c r="U156" s="673"/>
      <c r="V156" s="673"/>
      <c r="W156" s="674"/>
    </row>
    <row r="157" spans="1:23" ht="4.5" customHeight="1" thickBot="1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43"/>
      <c r="V157" s="52"/>
      <c r="W157" s="52"/>
    </row>
    <row r="158" spans="1:23" ht="33.75" customHeight="1">
      <c r="A158" s="669" t="s">
        <v>163</v>
      </c>
      <c r="B158" s="698" t="s">
        <v>49</v>
      </c>
      <c r="C158" s="699"/>
      <c r="D158" s="687" t="s">
        <v>174</v>
      </c>
      <c r="E158" s="761" t="s">
        <v>184</v>
      </c>
      <c r="F158" s="749" t="s">
        <v>176</v>
      </c>
      <c r="G158" s="749" t="s">
        <v>177</v>
      </c>
      <c r="H158" s="749" t="s">
        <v>178</v>
      </c>
      <c r="I158" s="749" t="s">
        <v>185</v>
      </c>
      <c r="J158" s="749" t="s">
        <v>161</v>
      </c>
      <c r="K158" s="749"/>
      <c r="L158" s="749"/>
      <c r="M158" s="749" t="s">
        <v>183</v>
      </c>
      <c r="N158" s="749"/>
      <c r="O158" s="755" t="s">
        <v>155</v>
      </c>
      <c r="P158" s="691" t="s">
        <v>175</v>
      </c>
      <c r="Q158" s="676"/>
      <c r="R158" s="677" t="s">
        <v>182</v>
      </c>
      <c r="S158" s="708" t="s">
        <v>164</v>
      </c>
      <c r="T158" s="709"/>
      <c r="U158" s="679" t="s">
        <v>307</v>
      </c>
      <c r="V158" s="675" t="s">
        <v>231</v>
      </c>
      <c r="W158" s="729"/>
    </row>
    <row r="159" spans="1:23" ht="24" customHeight="1">
      <c r="A159" s="670"/>
      <c r="B159" s="300" t="s">
        <v>172</v>
      </c>
      <c r="C159" s="301" t="s">
        <v>154</v>
      </c>
      <c r="D159" s="688"/>
      <c r="E159" s="762"/>
      <c r="F159" s="763"/>
      <c r="G159" s="763"/>
      <c r="H159" s="763"/>
      <c r="I159" s="763"/>
      <c r="J159" s="268" t="s">
        <v>179</v>
      </c>
      <c r="K159" s="268" t="s">
        <v>180</v>
      </c>
      <c r="L159" s="268" t="s">
        <v>181</v>
      </c>
      <c r="M159" s="268" t="s">
        <v>172</v>
      </c>
      <c r="N159" s="268" t="s">
        <v>154</v>
      </c>
      <c r="O159" s="756"/>
      <c r="P159" s="298" t="s">
        <v>172</v>
      </c>
      <c r="Q159" s="299" t="s">
        <v>154</v>
      </c>
      <c r="R159" s="678"/>
      <c r="S159" s="296" t="s">
        <v>173</v>
      </c>
      <c r="T159" s="297" t="s">
        <v>154</v>
      </c>
      <c r="U159" s="680"/>
      <c r="V159" s="358" t="s">
        <v>232</v>
      </c>
      <c r="W159" s="285" t="s">
        <v>233</v>
      </c>
    </row>
    <row r="160" spans="1:23" ht="12.75" customHeight="1" thickBot="1">
      <c r="A160" s="670"/>
      <c r="B160" s="333" t="s">
        <v>82</v>
      </c>
      <c r="C160" s="331" t="s">
        <v>165</v>
      </c>
      <c r="D160" s="338" t="s">
        <v>166</v>
      </c>
      <c r="E160" s="333" t="s">
        <v>87</v>
      </c>
      <c r="F160" s="331" t="s">
        <v>79</v>
      </c>
      <c r="G160" s="331" t="s">
        <v>80</v>
      </c>
      <c r="H160" s="331" t="s">
        <v>153</v>
      </c>
      <c r="I160" s="331" t="s">
        <v>160</v>
      </c>
      <c r="J160" s="331" t="s">
        <v>162</v>
      </c>
      <c r="K160" s="331" t="s">
        <v>83</v>
      </c>
      <c r="L160" s="331" t="s">
        <v>186</v>
      </c>
      <c r="M160" s="331" t="s">
        <v>187</v>
      </c>
      <c r="N160" s="331" t="s">
        <v>81</v>
      </c>
      <c r="O160" s="362" t="s">
        <v>188</v>
      </c>
      <c r="P160" s="333" t="s">
        <v>85</v>
      </c>
      <c r="Q160" s="331" t="s">
        <v>189</v>
      </c>
      <c r="R160" s="338" t="s">
        <v>190</v>
      </c>
      <c r="S160" s="333" t="s">
        <v>191</v>
      </c>
      <c r="T160" s="331" t="s">
        <v>192</v>
      </c>
      <c r="U160" s="334" t="s">
        <v>193</v>
      </c>
      <c r="V160" s="318" t="s">
        <v>85</v>
      </c>
      <c r="W160" s="319" t="s">
        <v>189</v>
      </c>
    </row>
    <row r="161" spans="1:23" ht="24" customHeight="1">
      <c r="A161" s="373" t="s">
        <v>215</v>
      </c>
      <c r="B161" s="316">
        <f aca="true" t="shared" si="1" ref="B161:R161">SUM(B162:B174)</f>
        <v>3054</v>
      </c>
      <c r="C161" s="324">
        <f t="shared" si="1"/>
        <v>3162</v>
      </c>
      <c r="D161" s="303">
        <f t="shared" si="1"/>
        <v>6216</v>
      </c>
      <c r="E161" s="379">
        <f t="shared" si="1"/>
        <v>49</v>
      </c>
      <c r="F161" s="377">
        <f t="shared" si="1"/>
        <v>443</v>
      </c>
      <c r="G161" s="377">
        <f t="shared" si="1"/>
        <v>0</v>
      </c>
      <c r="H161" s="377">
        <f t="shared" si="1"/>
        <v>0</v>
      </c>
      <c r="I161" s="377">
        <f t="shared" si="1"/>
        <v>18</v>
      </c>
      <c r="J161" s="377">
        <f t="shared" si="1"/>
        <v>0</v>
      </c>
      <c r="K161" s="377">
        <f t="shared" si="1"/>
        <v>0</v>
      </c>
      <c r="L161" s="377">
        <f t="shared" si="1"/>
        <v>0</v>
      </c>
      <c r="M161" s="377">
        <f t="shared" si="1"/>
        <v>510</v>
      </c>
      <c r="N161" s="377">
        <f t="shared" si="1"/>
        <v>43</v>
      </c>
      <c r="O161" s="307">
        <f t="shared" si="1"/>
        <v>553</v>
      </c>
      <c r="P161" s="278">
        <f t="shared" si="1"/>
        <v>22</v>
      </c>
      <c r="Q161" s="343">
        <f t="shared" si="1"/>
        <v>13</v>
      </c>
      <c r="R161" s="310">
        <f t="shared" si="1"/>
        <v>35</v>
      </c>
      <c r="S161" s="322" t="s">
        <v>300</v>
      </c>
      <c r="T161" s="323">
        <f>SUM(T162:T174)</f>
        <v>3106</v>
      </c>
      <c r="U161" s="312">
        <f>SUM(U162:U174)</f>
        <v>5628</v>
      </c>
      <c r="V161" s="375">
        <f>SUM(V162:V174)</f>
        <v>1207</v>
      </c>
      <c r="W161" s="320">
        <f>SUM(W162:W174)</f>
        <v>352</v>
      </c>
    </row>
    <row r="162" spans="1:35" s="251" customFormat="1" ht="24" customHeight="1">
      <c r="A162" s="616" t="s">
        <v>216</v>
      </c>
      <c r="B162" s="447">
        <v>688</v>
      </c>
      <c r="C162" s="448">
        <v>118</v>
      </c>
      <c r="D162" s="559">
        <f>SUM(B162:C162)</f>
        <v>806</v>
      </c>
      <c r="E162" s="557">
        <v>3</v>
      </c>
      <c r="F162" s="557">
        <v>29</v>
      </c>
      <c r="G162" s="557">
        <v>0</v>
      </c>
      <c r="H162" s="557">
        <v>0</v>
      </c>
      <c r="I162" s="557">
        <v>4</v>
      </c>
      <c r="J162" s="557">
        <v>0</v>
      </c>
      <c r="K162" s="557">
        <v>0</v>
      </c>
      <c r="L162" s="557">
        <v>0</v>
      </c>
      <c r="M162" s="557">
        <f>SUM(E162:L162)</f>
        <v>36</v>
      </c>
      <c r="N162" s="557">
        <v>3</v>
      </c>
      <c r="O162" s="558">
        <f>SUM(M162:N162)</f>
        <v>39</v>
      </c>
      <c r="P162" s="453">
        <v>2</v>
      </c>
      <c r="Q162" s="454">
        <v>0</v>
      </c>
      <c r="R162" s="480">
        <f>SUM(P162:Q162)</f>
        <v>2</v>
      </c>
      <c r="S162" s="458">
        <f aca="true" t="shared" si="2" ref="S162:S174">B162-M162-P162</f>
        <v>650</v>
      </c>
      <c r="T162" s="458">
        <f aca="true" t="shared" si="3" ref="T162:T174">C162-N162-Q162</f>
        <v>115</v>
      </c>
      <c r="U162" s="458">
        <f>+S162+T162</f>
        <v>765</v>
      </c>
      <c r="V162" s="549">
        <v>241</v>
      </c>
      <c r="W162" s="524">
        <v>82</v>
      </c>
      <c r="X162" s="252"/>
      <c r="Y162" s="252"/>
      <c r="Z162" s="252"/>
      <c r="AA162" s="252"/>
      <c r="AB162" s="252"/>
      <c r="AC162" s="252"/>
      <c r="AD162" s="252"/>
      <c r="AE162" s="252"/>
      <c r="AF162" s="252"/>
      <c r="AG162" s="252"/>
      <c r="AH162" s="252"/>
      <c r="AI162" s="252"/>
    </row>
    <row r="163" spans="1:35" s="251" customFormat="1" ht="24" customHeight="1">
      <c r="A163" s="282" t="s">
        <v>240</v>
      </c>
      <c r="B163" s="447">
        <v>697</v>
      </c>
      <c r="C163" s="448">
        <v>122</v>
      </c>
      <c r="D163" s="559">
        <f aca="true" t="shared" si="4" ref="D163:D174">SUM(B163:C163)</f>
        <v>819</v>
      </c>
      <c r="E163" s="557">
        <v>13</v>
      </c>
      <c r="F163" s="557">
        <v>36</v>
      </c>
      <c r="G163" s="557">
        <v>0</v>
      </c>
      <c r="H163" s="557">
        <v>0</v>
      </c>
      <c r="I163" s="557">
        <v>2</v>
      </c>
      <c r="J163" s="557">
        <v>0</v>
      </c>
      <c r="K163" s="557">
        <v>0</v>
      </c>
      <c r="L163" s="557">
        <v>0</v>
      </c>
      <c r="M163" s="557">
        <f aca="true" t="shared" si="5" ref="M163:M173">SUM(E163:L163)</f>
        <v>51</v>
      </c>
      <c r="N163" s="557">
        <v>1</v>
      </c>
      <c r="O163" s="558">
        <f aca="true" t="shared" si="6" ref="O163:O174">SUM(M163:N163)</f>
        <v>52</v>
      </c>
      <c r="P163" s="453">
        <v>1</v>
      </c>
      <c r="Q163" s="454">
        <v>0</v>
      </c>
      <c r="R163" s="480">
        <f aca="true" t="shared" si="7" ref="R163:R174">SUM(P163:Q163)</f>
        <v>1</v>
      </c>
      <c r="S163" s="458">
        <f t="shared" si="2"/>
        <v>645</v>
      </c>
      <c r="T163" s="458">
        <f t="shared" si="3"/>
        <v>121</v>
      </c>
      <c r="U163" s="458">
        <f>+S163+T163</f>
        <v>766</v>
      </c>
      <c r="V163" s="549">
        <v>217</v>
      </c>
      <c r="W163" s="524">
        <v>74</v>
      </c>
      <c r="X163" s="252"/>
      <c r="Y163" s="252"/>
      <c r="Z163" s="252"/>
      <c r="AA163" s="252"/>
      <c r="AB163" s="252"/>
      <c r="AC163" s="252"/>
      <c r="AD163" s="252"/>
      <c r="AE163" s="252"/>
      <c r="AF163" s="252"/>
      <c r="AG163" s="252"/>
      <c r="AH163" s="252"/>
      <c r="AI163" s="252"/>
    </row>
    <row r="164" spans="1:35" s="251" customFormat="1" ht="24" customHeight="1">
      <c r="A164" s="282" t="s">
        <v>241</v>
      </c>
      <c r="B164" s="447">
        <v>217</v>
      </c>
      <c r="C164" s="448">
        <v>968</v>
      </c>
      <c r="D164" s="559">
        <f t="shared" si="4"/>
        <v>1185</v>
      </c>
      <c r="E164" s="557">
        <v>10</v>
      </c>
      <c r="F164" s="557">
        <v>90</v>
      </c>
      <c r="G164" s="557">
        <v>0</v>
      </c>
      <c r="H164" s="557">
        <v>0</v>
      </c>
      <c r="I164" s="557">
        <v>2</v>
      </c>
      <c r="J164" s="557">
        <v>0</v>
      </c>
      <c r="K164" s="557">
        <v>0</v>
      </c>
      <c r="L164" s="557">
        <v>0</v>
      </c>
      <c r="M164" s="557">
        <f t="shared" si="5"/>
        <v>102</v>
      </c>
      <c r="N164" s="557">
        <v>2</v>
      </c>
      <c r="O164" s="558">
        <f t="shared" si="6"/>
        <v>104</v>
      </c>
      <c r="P164" s="453">
        <v>2</v>
      </c>
      <c r="Q164" s="454">
        <v>6</v>
      </c>
      <c r="R164" s="480">
        <f t="shared" si="7"/>
        <v>8</v>
      </c>
      <c r="S164" s="458">
        <f t="shared" si="2"/>
        <v>113</v>
      </c>
      <c r="T164" s="458">
        <f t="shared" si="3"/>
        <v>960</v>
      </c>
      <c r="U164" s="458">
        <f>+S164+T164</f>
        <v>1073</v>
      </c>
      <c r="V164" s="549">
        <v>52</v>
      </c>
      <c r="W164" s="524">
        <v>14</v>
      </c>
      <c r="X164" s="252"/>
      <c r="Y164" s="252"/>
      <c r="Z164" s="252"/>
      <c r="AA164" s="252"/>
      <c r="AB164" s="252"/>
      <c r="AC164" s="252"/>
      <c r="AD164" s="252"/>
      <c r="AE164" s="252"/>
      <c r="AF164" s="252"/>
      <c r="AG164" s="252"/>
      <c r="AH164" s="252"/>
      <c r="AI164" s="252"/>
    </row>
    <row r="165" spans="1:35" s="251" customFormat="1" ht="24" customHeight="1">
      <c r="A165" s="282" t="s">
        <v>242</v>
      </c>
      <c r="B165" s="447">
        <v>341</v>
      </c>
      <c r="C165" s="448">
        <v>818</v>
      </c>
      <c r="D165" s="559">
        <f t="shared" si="4"/>
        <v>1159</v>
      </c>
      <c r="E165" s="557">
        <v>8</v>
      </c>
      <c r="F165" s="557">
        <v>140</v>
      </c>
      <c r="G165" s="557">
        <v>0</v>
      </c>
      <c r="H165" s="557">
        <v>0</v>
      </c>
      <c r="I165" s="557">
        <v>6</v>
      </c>
      <c r="J165" s="557">
        <v>0</v>
      </c>
      <c r="K165" s="557">
        <v>0</v>
      </c>
      <c r="L165" s="557">
        <v>0</v>
      </c>
      <c r="M165" s="557">
        <f t="shared" si="5"/>
        <v>154</v>
      </c>
      <c r="N165" s="557">
        <v>2</v>
      </c>
      <c r="O165" s="558">
        <f t="shared" si="6"/>
        <v>156</v>
      </c>
      <c r="P165" s="453">
        <v>3</v>
      </c>
      <c r="Q165" s="454">
        <v>6</v>
      </c>
      <c r="R165" s="480">
        <f t="shared" si="7"/>
        <v>9</v>
      </c>
      <c r="S165" s="458">
        <f t="shared" si="2"/>
        <v>184</v>
      </c>
      <c r="T165" s="458">
        <f t="shared" si="3"/>
        <v>810</v>
      </c>
      <c r="U165" s="458">
        <f>+S165+T165</f>
        <v>994</v>
      </c>
      <c r="V165" s="549">
        <v>332</v>
      </c>
      <c r="W165" s="524">
        <v>7</v>
      </c>
      <c r="X165" s="252"/>
      <c r="Y165" s="252"/>
      <c r="Z165" s="252"/>
      <c r="AA165" s="252"/>
      <c r="AB165" s="252"/>
      <c r="AC165" s="252"/>
      <c r="AD165" s="252"/>
      <c r="AE165" s="252"/>
      <c r="AF165" s="252"/>
      <c r="AG165" s="252"/>
      <c r="AH165" s="252"/>
      <c r="AI165" s="252"/>
    </row>
    <row r="166" spans="1:35" s="251" customFormat="1" ht="24" customHeight="1">
      <c r="A166" s="369" t="s">
        <v>218</v>
      </c>
      <c r="B166" s="510">
        <v>120</v>
      </c>
      <c r="C166" s="448">
        <v>84</v>
      </c>
      <c r="D166" s="559">
        <f t="shared" si="4"/>
        <v>204</v>
      </c>
      <c r="E166" s="557">
        <v>2</v>
      </c>
      <c r="F166" s="557">
        <v>2</v>
      </c>
      <c r="G166" s="557">
        <v>0</v>
      </c>
      <c r="H166" s="557">
        <v>0</v>
      </c>
      <c r="I166" s="557">
        <v>0</v>
      </c>
      <c r="J166" s="557">
        <v>0</v>
      </c>
      <c r="K166" s="557">
        <v>0</v>
      </c>
      <c r="L166" s="557">
        <v>0</v>
      </c>
      <c r="M166" s="557">
        <f t="shared" si="5"/>
        <v>4</v>
      </c>
      <c r="N166" s="557">
        <v>10</v>
      </c>
      <c r="O166" s="560">
        <f t="shared" si="6"/>
        <v>14</v>
      </c>
      <c r="P166" s="503">
        <v>2</v>
      </c>
      <c r="Q166" s="454">
        <v>0</v>
      </c>
      <c r="R166" s="480">
        <f t="shared" si="7"/>
        <v>2</v>
      </c>
      <c r="S166" s="458">
        <f t="shared" si="2"/>
        <v>114</v>
      </c>
      <c r="T166" s="458">
        <f t="shared" si="3"/>
        <v>74</v>
      </c>
      <c r="U166" s="458">
        <f aca="true" t="shared" si="8" ref="U166:U171">+S166+T166</f>
        <v>188</v>
      </c>
      <c r="V166" s="561">
        <v>54</v>
      </c>
      <c r="W166" s="562">
        <v>14</v>
      </c>
      <c r="X166" s="252"/>
      <c r="Y166" s="252"/>
      <c r="Z166" s="252"/>
      <c r="AA166" s="252"/>
      <c r="AB166" s="252"/>
      <c r="AC166" s="252"/>
      <c r="AD166" s="252"/>
      <c r="AE166" s="252"/>
      <c r="AF166" s="252"/>
      <c r="AG166" s="252"/>
      <c r="AH166" s="252"/>
      <c r="AI166" s="252"/>
    </row>
    <row r="167" spans="1:35" s="251" customFormat="1" ht="24" customHeight="1">
      <c r="A167" s="374" t="s">
        <v>273</v>
      </c>
      <c r="B167" s="510">
        <v>33</v>
      </c>
      <c r="C167" s="448">
        <v>261</v>
      </c>
      <c r="D167" s="559">
        <f t="shared" si="4"/>
        <v>294</v>
      </c>
      <c r="E167" s="557">
        <v>3</v>
      </c>
      <c r="F167" s="557">
        <v>16</v>
      </c>
      <c r="G167" s="557">
        <v>0</v>
      </c>
      <c r="H167" s="557">
        <v>0</v>
      </c>
      <c r="I167" s="557">
        <v>0</v>
      </c>
      <c r="J167" s="557">
        <v>0</v>
      </c>
      <c r="K167" s="557">
        <v>0</v>
      </c>
      <c r="L167" s="557">
        <v>0</v>
      </c>
      <c r="M167" s="557">
        <f t="shared" si="5"/>
        <v>19</v>
      </c>
      <c r="N167" s="557">
        <v>4</v>
      </c>
      <c r="O167" s="560">
        <f t="shared" si="6"/>
        <v>23</v>
      </c>
      <c r="P167" s="503">
        <v>2</v>
      </c>
      <c r="Q167" s="454">
        <v>1</v>
      </c>
      <c r="R167" s="480">
        <f t="shared" si="7"/>
        <v>3</v>
      </c>
      <c r="S167" s="458">
        <f t="shared" si="2"/>
        <v>12</v>
      </c>
      <c r="T167" s="458">
        <f t="shared" si="3"/>
        <v>256</v>
      </c>
      <c r="U167" s="458">
        <f t="shared" si="8"/>
        <v>268</v>
      </c>
      <c r="V167" s="549">
        <v>24</v>
      </c>
      <c r="W167" s="524">
        <v>2</v>
      </c>
      <c r="X167" s="252"/>
      <c r="Y167" s="252"/>
      <c r="Z167" s="252"/>
      <c r="AA167" s="252"/>
      <c r="AB167" s="252"/>
      <c r="AC167" s="252"/>
      <c r="AD167" s="252"/>
      <c r="AE167" s="252"/>
      <c r="AF167" s="252"/>
      <c r="AG167" s="252"/>
      <c r="AH167" s="252"/>
      <c r="AI167" s="252"/>
    </row>
    <row r="168" spans="1:35" s="251" customFormat="1" ht="24" customHeight="1">
      <c r="A168" s="369" t="s">
        <v>217</v>
      </c>
      <c r="B168" s="510">
        <v>33</v>
      </c>
      <c r="C168" s="448">
        <v>152</v>
      </c>
      <c r="D168" s="559">
        <f t="shared" si="4"/>
        <v>185</v>
      </c>
      <c r="E168" s="557">
        <v>0</v>
      </c>
      <c r="F168" s="557">
        <v>12</v>
      </c>
      <c r="G168" s="557">
        <v>0</v>
      </c>
      <c r="H168" s="557">
        <v>0</v>
      </c>
      <c r="I168" s="557">
        <v>0</v>
      </c>
      <c r="J168" s="557">
        <v>0</v>
      </c>
      <c r="K168" s="557">
        <v>0</v>
      </c>
      <c r="L168" s="557">
        <v>0</v>
      </c>
      <c r="M168" s="557">
        <f t="shared" si="5"/>
        <v>12</v>
      </c>
      <c r="N168" s="557">
        <v>0</v>
      </c>
      <c r="O168" s="560">
        <f t="shared" si="6"/>
        <v>12</v>
      </c>
      <c r="P168" s="503">
        <v>3</v>
      </c>
      <c r="Q168" s="454">
        <v>0</v>
      </c>
      <c r="R168" s="480">
        <f t="shared" si="7"/>
        <v>3</v>
      </c>
      <c r="S168" s="458">
        <f t="shared" si="2"/>
        <v>18</v>
      </c>
      <c r="T168" s="458">
        <f t="shared" si="3"/>
        <v>152</v>
      </c>
      <c r="U168" s="458">
        <f t="shared" si="8"/>
        <v>170</v>
      </c>
      <c r="V168" s="561">
        <v>10</v>
      </c>
      <c r="W168" s="562">
        <v>3</v>
      </c>
      <c r="X168" s="252"/>
      <c r="Y168" s="252"/>
      <c r="Z168" s="252"/>
      <c r="AA168" s="252"/>
      <c r="AB168" s="252"/>
      <c r="AC168" s="252"/>
      <c r="AD168" s="252"/>
      <c r="AE168" s="252"/>
      <c r="AF168" s="252"/>
      <c r="AG168" s="252"/>
      <c r="AH168" s="252"/>
      <c r="AI168" s="252"/>
    </row>
    <row r="169" spans="1:35" s="251" customFormat="1" ht="24" customHeight="1">
      <c r="A169" s="369" t="s">
        <v>279</v>
      </c>
      <c r="B169" s="510">
        <v>185</v>
      </c>
      <c r="C169" s="448">
        <v>45</v>
      </c>
      <c r="D169" s="559">
        <f t="shared" si="4"/>
        <v>230</v>
      </c>
      <c r="E169" s="557">
        <v>2</v>
      </c>
      <c r="F169" s="557">
        <v>18</v>
      </c>
      <c r="G169" s="557">
        <v>0</v>
      </c>
      <c r="H169" s="557">
        <v>0</v>
      </c>
      <c r="I169" s="557">
        <v>0</v>
      </c>
      <c r="J169" s="557">
        <v>0</v>
      </c>
      <c r="K169" s="557">
        <v>0</v>
      </c>
      <c r="L169" s="557">
        <v>0</v>
      </c>
      <c r="M169" s="557">
        <f t="shared" si="5"/>
        <v>20</v>
      </c>
      <c r="N169" s="557">
        <v>1</v>
      </c>
      <c r="O169" s="560">
        <f t="shared" si="6"/>
        <v>21</v>
      </c>
      <c r="P169" s="503">
        <v>1</v>
      </c>
      <c r="Q169" s="454">
        <v>0</v>
      </c>
      <c r="R169" s="480">
        <f t="shared" si="7"/>
        <v>1</v>
      </c>
      <c r="S169" s="458">
        <f t="shared" si="2"/>
        <v>164</v>
      </c>
      <c r="T169" s="458">
        <f t="shared" si="3"/>
        <v>44</v>
      </c>
      <c r="U169" s="458">
        <f t="shared" si="8"/>
        <v>208</v>
      </c>
      <c r="V169" s="561">
        <v>63</v>
      </c>
      <c r="W169" s="562">
        <v>26</v>
      </c>
      <c r="X169" s="252"/>
      <c r="Y169" s="252"/>
      <c r="Z169" s="252"/>
      <c r="AA169" s="252"/>
      <c r="AB169" s="252"/>
      <c r="AC169" s="252"/>
      <c r="AD169" s="252"/>
      <c r="AE169" s="252"/>
      <c r="AF169" s="252"/>
      <c r="AG169" s="252"/>
      <c r="AH169" s="252"/>
      <c r="AI169" s="252"/>
    </row>
    <row r="170" spans="1:35" s="251" customFormat="1" ht="24" customHeight="1">
      <c r="A170" s="374" t="s">
        <v>225</v>
      </c>
      <c r="B170" s="510">
        <v>109</v>
      </c>
      <c r="C170" s="448">
        <v>170</v>
      </c>
      <c r="D170" s="559">
        <f t="shared" si="4"/>
        <v>279</v>
      </c>
      <c r="E170" s="557">
        <v>4</v>
      </c>
      <c r="F170" s="557">
        <v>15</v>
      </c>
      <c r="G170" s="557">
        <v>0</v>
      </c>
      <c r="H170" s="557">
        <v>0</v>
      </c>
      <c r="I170" s="557">
        <v>0</v>
      </c>
      <c r="J170" s="557">
        <v>0</v>
      </c>
      <c r="K170" s="557">
        <v>0</v>
      </c>
      <c r="L170" s="557">
        <v>0</v>
      </c>
      <c r="M170" s="557">
        <f t="shared" si="5"/>
        <v>19</v>
      </c>
      <c r="N170" s="557">
        <v>0</v>
      </c>
      <c r="O170" s="560">
        <f t="shared" si="6"/>
        <v>19</v>
      </c>
      <c r="P170" s="503">
        <v>0</v>
      </c>
      <c r="Q170" s="454">
        <v>0</v>
      </c>
      <c r="R170" s="480">
        <f t="shared" si="7"/>
        <v>0</v>
      </c>
      <c r="S170" s="458">
        <f t="shared" si="2"/>
        <v>90</v>
      </c>
      <c r="T170" s="458">
        <f t="shared" si="3"/>
        <v>170</v>
      </c>
      <c r="U170" s="458">
        <f t="shared" si="8"/>
        <v>260</v>
      </c>
      <c r="V170" s="549">
        <v>41</v>
      </c>
      <c r="W170" s="524">
        <v>23</v>
      </c>
      <c r="X170" s="252"/>
      <c r="Y170" s="252"/>
      <c r="Z170" s="252"/>
      <c r="AA170" s="252"/>
      <c r="AB170" s="252"/>
      <c r="AC170" s="252"/>
      <c r="AD170" s="252"/>
      <c r="AE170" s="252"/>
      <c r="AF170" s="252"/>
      <c r="AG170" s="252"/>
      <c r="AH170" s="252"/>
      <c r="AI170" s="252"/>
    </row>
    <row r="171" spans="1:35" s="251" customFormat="1" ht="24" customHeight="1">
      <c r="A171" s="369" t="s">
        <v>219</v>
      </c>
      <c r="B171" s="510">
        <v>216</v>
      </c>
      <c r="C171" s="448">
        <v>105</v>
      </c>
      <c r="D171" s="559">
        <f t="shared" si="4"/>
        <v>321</v>
      </c>
      <c r="E171" s="557">
        <v>0</v>
      </c>
      <c r="F171" s="557">
        <v>32</v>
      </c>
      <c r="G171" s="557">
        <v>0</v>
      </c>
      <c r="H171" s="557">
        <v>0</v>
      </c>
      <c r="I171" s="557">
        <v>3</v>
      </c>
      <c r="J171" s="557">
        <v>0</v>
      </c>
      <c r="K171" s="557">
        <v>0</v>
      </c>
      <c r="L171" s="557">
        <v>0</v>
      </c>
      <c r="M171" s="557">
        <f t="shared" si="5"/>
        <v>35</v>
      </c>
      <c r="N171" s="557">
        <v>8</v>
      </c>
      <c r="O171" s="560">
        <f>SUM(M171:N171)</f>
        <v>43</v>
      </c>
      <c r="P171" s="503">
        <v>2</v>
      </c>
      <c r="Q171" s="454">
        <v>0</v>
      </c>
      <c r="R171" s="480">
        <f t="shared" si="7"/>
        <v>2</v>
      </c>
      <c r="S171" s="458">
        <f t="shared" si="2"/>
        <v>179</v>
      </c>
      <c r="T171" s="458">
        <f t="shared" si="3"/>
        <v>97</v>
      </c>
      <c r="U171" s="458">
        <f t="shared" si="8"/>
        <v>276</v>
      </c>
      <c r="V171" s="561">
        <v>58</v>
      </c>
      <c r="W171" s="562">
        <v>51</v>
      </c>
      <c r="X171" s="252"/>
      <c r="Y171" s="252"/>
      <c r="Z171" s="252"/>
      <c r="AA171" s="252"/>
      <c r="AB171" s="252"/>
      <c r="AC171" s="252"/>
      <c r="AD171" s="252"/>
      <c r="AE171" s="252"/>
      <c r="AF171" s="252"/>
      <c r="AG171" s="252"/>
      <c r="AH171" s="252"/>
      <c r="AI171" s="252"/>
    </row>
    <row r="172" spans="1:35" s="251" customFormat="1" ht="24" customHeight="1">
      <c r="A172" s="369" t="s">
        <v>280</v>
      </c>
      <c r="B172" s="510">
        <v>225</v>
      </c>
      <c r="C172" s="448">
        <v>167</v>
      </c>
      <c r="D172" s="559">
        <f t="shared" si="4"/>
        <v>392</v>
      </c>
      <c r="E172" s="557">
        <v>4</v>
      </c>
      <c r="F172" s="557">
        <v>25</v>
      </c>
      <c r="G172" s="557">
        <v>0</v>
      </c>
      <c r="H172" s="557">
        <v>0</v>
      </c>
      <c r="I172" s="557">
        <v>1</v>
      </c>
      <c r="J172" s="557">
        <v>0</v>
      </c>
      <c r="K172" s="557">
        <v>0</v>
      </c>
      <c r="L172" s="557">
        <v>0</v>
      </c>
      <c r="M172" s="557">
        <f t="shared" si="5"/>
        <v>30</v>
      </c>
      <c r="N172" s="557">
        <v>1</v>
      </c>
      <c r="O172" s="560">
        <f t="shared" si="6"/>
        <v>31</v>
      </c>
      <c r="P172" s="503">
        <v>1</v>
      </c>
      <c r="Q172" s="454">
        <v>0</v>
      </c>
      <c r="R172" s="480">
        <f t="shared" si="7"/>
        <v>1</v>
      </c>
      <c r="S172" s="458">
        <f t="shared" si="2"/>
        <v>194</v>
      </c>
      <c r="T172" s="458">
        <f t="shared" si="3"/>
        <v>166</v>
      </c>
      <c r="U172" s="458">
        <f>+S172+T172</f>
        <v>360</v>
      </c>
      <c r="V172" s="561">
        <v>74</v>
      </c>
      <c r="W172" s="562">
        <v>33</v>
      </c>
      <c r="X172" s="252"/>
      <c r="Y172" s="252"/>
      <c r="Z172" s="252"/>
      <c r="AA172" s="252"/>
      <c r="AB172" s="252"/>
      <c r="AC172" s="252"/>
      <c r="AD172" s="252"/>
      <c r="AE172" s="252"/>
      <c r="AF172" s="252"/>
      <c r="AG172" s="252"/>
      <c r="AH172" s="252"/>
      <c r="AI172" s="252"/>
    </row>
    <row r="173" spans="1:35" s="251" customFormat="1" ht="24" customHeight="1">
      <c r="A173" s="369" t="s">
        <v>220</v>
      </c>
      <c r="B173" s="510">
        <v>88</v>
      </c>
      <c r="C173" s="448">
        <v>86</v>
      </c>
      <c r="D173" s="559">
        <f t="shared" si="4"/>
        <v>174</v>
      </c>
      <c r="E173" s="557">
        <v>0</v>
      </c>
      <c r="F173" s="557">
        <v>16</v>
      </c>
      <c r="G173" s="557">
        <v>0</v>
      </c>
      <c r="H173" s="557">
        <v>0</v>
      </c>
      <c r="I173" s="557">
        <v>0</v>
      </c>
      <c r="J173" s="557">
        <v>0</v>
      </c>
      <c r="K173" s="557">
        <v>0</v>
      </c>
      <c r="L173" s="557">
        <v>0</v>
      </c>
      <c r="M173" s="557">
        <f t="shared" si="5"/>
        <v>16</v>
      </c>
      <c r="N173" s="557">
        <v>11</v>
      </c>
      <c r="O173" s="560">
        <f t="shared" si="6"/>
        <v>27</v>
      </c>
      <c r="P173" s="503">
        <v>0</v>
      </c>
      <c r="Q173" s="454">
        <v>0</v>
      </c>
      <c r="R173" s="480">
        <f t="shared" si="7"/>
        <v>0</v>
      </c>
      <c r="S173" s="458">
        <f t="shared" si="2"/>
        <v>72</v>
      </c>
      <c r="T173" s="458">
        <f t="shared" si="3"/>
        <v>75</v>
      </c>
      <c r="U173" s="458">
        <f>+S173+T173</f>
        <v>147</v>
      </c>
      <c r="V173" s="561">
        <v>20</v>
      </c>
      <c r="W173" s="562">
        <v>16</v>
      </c>
      <c r="X173" s="252"/>
      <c r="Y173" s="252"/>
      <c r="Z173" s="252"/>
      <c r="AA173" s="252"/>
      <c r="AB173" s="252"/>
      <c r="AC173" s="252"/>
      <c r="AD173" s="252"/>
      <c r="AE173" s="252"/>
      <c r="AF173" s="252"/>
      <c r="AG173" s="252"/>
      <c r="AH173" s="252"/>
      <c r="AI173" s="252"/>
    </row>
    <row r="174" spans="1:35" s="251" customFormat="1" ht="24" customHeight="1">
      <c r="A174" s="581" t="s">
        <v>248</v>
      </c>
      <c r="B174" s="579">
        <v>102</v>
      </c>
      <c r="C174" s="485">
        <v>66</v>
      </c>
      <c r="D174" s="479">
        <f t="shared" si="4"/>
        <v>168</v>
      </c>
      <c r="E174" s="582">
        <v>0</v>
      </c>
      <c r="F174" s="582">
        <v>12</v>
      </c>
      <c r="G174" s="582">
        <v>0</v>
      </c>
      <c r="H174" s="582">
        <v>0</v>
      </c>
      <c r="I174" s="582">
        <v>0</v>
      </c>
      <c r="J174" s="582">
        <v>0</v>
      </c>
      <c r="K174" s="582">
        <v>0</v>
      </c>
      <c r="L174" s="582">
        <v>0</v>
      </c>
      <c r="M174" s="582">
        <f>SUM(E174:L174)</f>
        <v>12</v>
      </c>
      <c r="N174" s="582">
        <v>0</v>
      </c>
      <c r="O174" s="583">
        <f t="shared" si="6"/>
        <v>12</v>
      </c>
      <c r="P174" s="575">
        <v>3</v>
      </c>
      <c r="Q174" s="576">
        <v>0</v>
      </c>
      <c r="R174" s="577">
        <f t="shared" si="7"/>
        <v>3</v>
      </c>
      <c r="S174" s="578">
        <f t="shared" si="2"/>
        <v>87</v>
      </c>
      <c r="T174" s="578">
        <f t="shared" si="3"/>
        <v>66</v>
      </c>
      <c r="U174" s="578">
        <f>+S174+T174</f>
        <v>153</v>
      </c>
      <c r="V174" s="584">
        <v>21</v>
      </c>
      <c r="W174" s="585">
        <v>7</v>
      </c>
      <c r="X174" s="252"/>
      <c r="Y174" s="252"/>
      <c r="Z174" s="252"/>
      <c r="AA174" s="252"/>
      <c r="AB174" s="252"/>
      <c r="AC174" s="252"/>
      <c r="AD174" s="252"/>
      <c r="AE174" s="252"/>
      <c r="AF174" s="252"/>
      <c r="AG174" s="252"/>
      <c r="AH174" s="252"/>
      <c r="AI174" s="252"/>
    </row>
    <row r="175" spans="1:33" s="43" customFormat="1" ht="12.75" customHeight="1">
      <c r="A175" s="695" t="s">
        <v>308</v>
      </c>
      <c r="B175" s="695"/>
      <c r="C175" s="695"/>
      <c r="D175" s="695"/>
      <c r="E175" s="695"/>
      <c r="F175" s="695"/>
      <c r="G175" s="695"/>
      <c r="H175" s="695"/>
      <c r="I175" s="695"/>
      <c r="J175" s="695"/>
      <c r="K175" s="695"/>
      <c r="L175" s="695"/>
      <c r="M175" s="695"/>
      <c r="N175" s="695"/>
      <c r="O175" s="695"/>
      <c r="P175" s="695"/>
      <c r="Q175" s="695"/>
      <c r="R175" s="695"/>
      <c r="S175" s="695"/>
      <c r="T175" s="695"/>
      <c r="U175" s="695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</row>
    <row r="176" spans="1:35" s="43" customFormat="1" ht="10.5" customHeight="1">
      <c r="A176" s="315"/>
      <c r="B176" s="250"/>
      <c r="C176" s="250"/>
      <c r="D176" s="250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  <c r="R176" s="250"/>
      <c r="T176" s="44"/>
      <c r="U176" s="44"/>
      <c r="V176" s="250"/>
      <c r="W176" s="250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</row>
    <row r="177" spans="1:35" s="43" customFormat="1" ht="10.5" customHeight="1">
      <c r="A177" s="249"/>
      <c r="B177" s="250"/>
      <c r="C177" s="250"/>
      <c r="D177" s="250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  <c r="R177" s="250"/>
      <c r="T177" s="44"/>
      <c r="U177" s="44"/>
      <c r="V177" s="250"/>
      <c r="W177" s="250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</row>
    <row r="178" spans="1:35" s="43" customFormat="1" ht="10.5" customHeight="1">
      <c r="A178" s="249"/>
      <c r="B178" s="250"/>
      <c r="C178" s="250"/>
      <c r="D178" s="250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  <c r="R178" s="250"/>
      <c r="T178" s="44"/>
      <c r="U178" s="44"/>
      <c r="V178" s="250"/>
      <c r="W178" s="250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</row>
    <row r="179" spans="1:35" s="43" customFormat="1" ht="10.5" customHeight="1">
      <c r="A179" s="249"/>
      <c r="B179" s="250"/>
      <c r="C179" s="250"/>
      <c r="D179" s="250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  <c r="R179" s="250"/>
      <c r="T179" s="44"/>
      <c r="U179" s="44"/>
      <c r="V179" s="250"/>
      <c r="W179" s="250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</row>
    <row r="180" spans="1:35" s="43" customFormat="1" ht="10.5" customHeight="1">
      <c r="A180" s="249"/>
      <c r="B180" s="250"/>
      <c r="C180" s="250"/>
      <c r="D180" s="250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  <c r="R180" s="250"/>
      <c r="T180" s="44"/>
      <c r="U180" s="44"/>
      <c r="V180" s="250"/>
      <c r="W180" s="250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</row>
    <row r="181" spans="1:35" s="43" customFormat="1" ht="10.5" customHeight="1">
      <c r="A181" s="249"/>
      <c r="B181" s="250"/>
      <c r="C181" s="250"/>
      <c r="D181" s="250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  <c r="R181" s="250"/>
      <c r="T181" s="44"/>
      <c r="U181" s="44"/>
      <c r="V181" s="250"/>
      <c r="W181" s="250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</row>
    <row r="182" spans="1:35" s="43" customFormat="1" ht="10.5" customHeight="1">
      <c r="A182" s="249"/>
      <c r="B182" s="250"/>
      <c r="C182" s="250"/>
      <c r="D182" s="250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  <c r="R182" s="250"/>
      <c r="T182" s="44"/>
      <c r="U182" s="44"/>
      <c r="V182" s="250"/>
      <c r="W182" s="250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</row>
    <row r="183" spans="1:35" s="43" customFormat="1" ht="10.5" customHeight="1">
      <c r="A183" s="249"/>
      <c r="B183" s="250"/>
      <c r="C183" s="250"/>
      <c r="D183" s="250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  <c r="R183" s="250"/>
      <c r="T183" s="44"/>
      <c r="U183" s="44"/>
      <c r="V183" s="250"/>
      <c r="W183" s="250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</row>
    <row r="184" spans="1:35" s="43" customFormat="1" ht="10.5" customHeight="1">
      <c r="A184" s="249"/>
      <c r="B184" s="250"/>
      <c r="C184" s="250"/>
      <c r="D184" s="250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  <c r="R184" s="250"/>
      <c r="T184" s="44"/>
      <c r="U184" s="44"/>
      <c r="V184" s="250"/>
      <c r="W184" s="250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</row>
    <row r="185" spans="1:35" s="43" customFormat="1" ht="10.5" customHeight="1">
      <c r="A185" s="249"/>
      <c r="B185" s="250"/>
      <c r="C185" s="250"/>
      <c r="D185" s="250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  <c r="R185" s="250"/>
      <c r="T185" s="44"/>
      <c r="U185" s="44"/>
      <c r="V185" s="250"/>
      <c r="W185" s="250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</row>
    <row r="186" spans="1:35" s="43" customFormat="1" ht="10.5" customHeight="1">
      <c r="A186" s="249"/>
      <c r="B186" s="250"/>
      <c r="C186" s="250"/>
      <c r="D186" s="250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  <c r="R186" s="250"/>
      <c r="T186" s="44"/>
      <c r="U186" s="44"/>
      <c r="V186" s="250"/>
      <c r="W186" s="250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</row>
    <row r="187" spans="1:35" s="43" customFormat="1" ht="10.5" customHeight="1">
      <c r="A187" s="249"/>
      <c r="B187" s="250"/>
      <c r="C187" s="250"/>
      <c r="D187" s="250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  <c r="R187" s="250"/>
      <c r="T187" s="44"/>
      <c r="U187" s="44"/>
      <c r="V187" s="250"/>
      <c r="W187" s="250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</row>
    <row r="188" spans="1:35" s="43" customFormat="1" ht="10.5" customHeight="1">
      <c r="A188" s="249"/>
      <c r="B188" s="250"/>
      <c r="C188" s="250"/>
      <c r="D188" s="250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  <c r="R188" s="250"/>
      <c r="T188" s="44"/>
      <c r="U188" s="44"/>
      <c r="V188" s="250"/>
      <c r="W188" s="250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</row>
    <row r="189" spans="1:35" s="43" customFormat="1" ht="10.5" customHeight="1">
      <c r="A189" s="249"/>
      <c r="B189" s="250"/>
      <c r="C189" s="250"/>
      <c r="D189" s="250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  <c r="R189" s="250"/>
      <c r="T189" s="44"/>
      <c r="U189" s="44"/>
      <c r="V189" s="250"/>
      <c r="W189" s="250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</row>
    <row r="190" spans="1:35" s="43" customFormat="1" ht="10.5" customHeight="1">
      <c r="A190" s="249"/>
      <c r="B190" s="250"/>
      <c r="C190" s="250"/>
      <c r="D190" s="250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  <c r="R190" s="250"/>
      <c r="T190" s="44"/>
      <c r="U190" s="44"/>
      <c r="V190" s="250"/>
      <c r="W190" s="250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</row>
    <row r="191" spans="1:35" s="43" customFormat="1" ht="10.5" customHeight="1">
      <c r="A191" s="249"/>
      <c r="B191" s="250"/>
      <c r="C191" s="250"/>
      <c r="D191" s="25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  <c r="R191" s="250"/>
      <c r="T191" s="44"/>
      <c r="U191" s="44"/>
      <c r="V191" s="250"/>
      <c r="W191" s="250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</row>
    <row r="192" spans="1:35" s="43" customFormat="1" ht="10.5" customHeight="1">
      <c r="A192" s="249"/>
      <c r="B192" s="250"/>
      <c r="C192" s="250"/>
      <c r="D192" s="250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  <c r="R192" s="250"/>
      <c r="T192" s="44"/>
      <c r="U192" s="44"/>
      <c r="V192" s="250"/>
      <c r="W192" s="250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</row>
    <row r="193" spans="1:35" s="43" customFormat="1" ht="10.5" customHeight="1">
      <c r="A193" s="249"/>
      <c r="B193" s="250"/>
      <c r="C193" s="250"/>
      <c r="D193" s="250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  <c r="R193" s="250"/>
      <c r="T193" s="44"/>
      <c r="U193" s="44"/>
      <c r="V193" s="250"/>
      <c r="W193" s="250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</row>
    <row r="194" spans="1:35" s="43" customFormat="1" ht="10.5" customHeight="1">
      <c r="A194" s="249"/>
      <c r="B194" s="250"/>
      <c r="C194" s="250"/>
      <c r="D194" s="250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  <c r="R194" s="250"/>
      <c r="T194" s="44"/>
      <c r="U194" s="44"/>
      <c r="V194" s="250"/>
      <c r="W194" s="250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</row>
    <row r="195" spans="1:35" s="43" customFormat="1" ht="10.5" customHeight="1">
      <c r="A195" s="249"/>
      <c r="B195" s="250"/>
      <c r="C195" s="250"/>
      <c r="D195" s="250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  <c r="R195" s="250"/>
      <c r="T195" s="44"/>
      <c r="U195" s="44"/>
      <c r="V195" s="250"/>
      <c r="W195" s="250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</row>
    <row r="196" spans="1:35" s="43" customFormat="1" ht="10.5" customHeight="1">
      <c r="A196" s="249"/>
      <c r="B196" s="250"/>
      <c r="C196" s="250"/>
      <c r="D196" s="250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  <c r="R196" s="250"/>
      <c r="T196" s="44"/>
      <c r="U196" s="44"/>
      <c r="V196" s="250"/>
      <c r="W196" s="250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</row>
    <row r="197" spans="1:35" s="43" customFormat="1" ht="10.5" customHeight="1">
      <c r="A197" s="249"/>
      <c r="B197" s="250"/>
      <c r="C197" s="250"/>
      <c r="D197" s="250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  <c r="R197" s="250"/>
      <c r="T197" s="44"/>
      <c r="U197" s="44"/>
      <c r="V197" s="250"/>
      <c r="W197" s="250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</row>
    <row r="198" spans="1:35" s="43" customFormat="1" ht="10.5" customHeight="1">
      <c r="A198" s="249"/>
      <c r="B198" s="250"/>
      <c r="C198" s="250"/>
      <c r="D198" s="250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  <c r="R198" s="250"/>
      <c r="T198" s="44"/>
      <c r="U198" s="44"/>
      <c r="V198" s="250"/>
      <c r="W198" s="250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</row>
    <row r="199" spans="1:35" s="43" customFormat="1" ht="10.5" customHeight="1">
      <c r="A199" s="249"/>
      <c r="B199" s="250"/>
      <c r="C199" s="250"/>
      <c r="D199" s="250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  <c r="R199" s="250"/>
      <c r="T199" s="44"/>
      <c r="U199" s="44"/>
      <c r="V199" s="250"/>
      <c r="W199" s="250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</row>
    <row r="200" spans="1:35" s="43" customFormat="1" ht="10.5" customHeight="1">
      <c r="A200" s="249"/>
      <c r="B200" s="250"/>
      <c r="C200" s="250"/>
      <c r="D200" s="250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  <c r="R200" s="250"/>
      <c r="T200" s="44"/>
      <c r="U200" s="44"/>
      <c r="V200" s="250"/>
      <c r="W200" s="250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</row>
    <row r="201" spans="1:35" s="43" customFormat="1" ht="10.5" customHeight="1">
      <c r="A201" s="249"/>
      <c r="B201" s="250"/>
      <c r="C201" s="250"/>
      <c r="D201" s="250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  <c r="R201" s="250"/>
      <c r="T201" s="44"/>
      <c r="U201" s="44"/>
      <c r="V201" s="250"/>
      <c r="W201" s="250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</row>
    <row r="202" spans="1:35" s="43" customFormat="1" ht="10.5" customHeight="1">
      <c r="A202" s="249"/>
      <c r="B202" s="250"/>
      <c r="C202" s="250"/>
      <c r="D202" s="250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  <c r="R202" s="250"/>
      <c r="T202" s="44"/>
      <c r="U202" s="44"/>
      <c r="V202" s="250"/>
      <c r="W202" s="250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</row>
    <row r="203" spans="1:35" s="43" customFormat="1" ht="10.5" customHeight="1">
      <c r="A203" s="249"/>
      <c r="B203" s="250"/>
      <c r="C203" s="250"/>
      <c r="D203" s="250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  <c r="R203" s="250"/>
      <c r="T203" s="44"/>
      <c r="U203" s="44"/>
      <c r="V203" s="250"/>
      <c r="W203" s="250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</row>
    <row r="204" spans="1:35" s="43" customFormat="1" ht="10.5" customHeight="1">
      <c r="A204" s="249"/>
      <c r="B204" s="250"/>
      <c r="C204" s="250"/>
      <c r="D204" s="250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  <c r="R204" s="250"/>
      <c r="T204" s="44"/>
      <c r="U204" s="44"/>
      <c r="V204" s="250"/>
      <c r="W204" s="250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</row>
    <row r="205" spans="1:35" s="43" customFormat="1" ht="10.5" customHeight="1">
      <c r="A205" s="249"/>
      <c r="B205" s="250"/>
      <c r="C205" s="250"/>
      <c r="D205" s="250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  <c r="R205" s="250"/>
      <c r="T205" s="44"/>
      <c r="U205" s="44"/>
      <c r="V205" s="250"/>
      <c r="W205" s="250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</row>
    <row r="206" spans="1:35" s="43" customFormat="1" ht="10.5" customHeight="1">
      <c r="A206" s="249"/>
      <c r="B206" s="250"/>
      <c r="C206" s="250"/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  <c r="R206" s="250"/>
      <c r="T206" s="44"/>
      <c r="U206" s="44"/>
      <c r="V206" s="250"/>
      <c r="W206" s="250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</row>
    <row r="207" spans="1:35" s="43" customFormat="1" ht="10.5" customHeight="1">
      <c r="A207" s="249"/>
      <c r="B207" s="250"/>
      <c r="C207" s="250"/>
      <c r="D207" s="250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  <c r="R207" s="250"/>
      <c r="T207" s="44"/>
      <c r="U207" s="44"/>
      <c r="V207" s="250"/>
      <c r="W207" s="250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</row>
    <row r="208" spans="1:35" s="43" customFormat="1" ht="19.5" customHeight="1">
      <c r="A208" s="249"/>
      <c r="B208" s="250"/>
      <c r="C208" s="250"/>
      <c r="D208" s="250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  <c r="R208" s="250"/>
      <c r="T208" s="44"/>
      <c r="U208" s="44"/>
      <c r="V208" s="250"/>
      <c r="W208" s="250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</row>
    <row r="209" spans="1:35" s="43" customFormat="1" ht="10.5" customHeight="1">
      <c r="A209" s="249"/>
      <c r="B209" s="250"/>
      <c r="C209" s="250"/>
      <c r="D209" s="250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  <c r="R209" s="250"/>
      <c r="T209" s="44"/>
      <c r="U209" s="44"/>
      <c r="V209" s="250"/>
      <c r="W209" s="250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</row>
    <row r="210" spans="1:35" s="43" customFormat="1" ht="10.5" customHeight="1">
      <c r="A210" s="249"/>
      <c r="B210" s="250"/>
      <c r="C210" s="250"/>
      <c r="D210" s="250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  <c r="R210" s="250"/>
      <c r="T210" s="44"/>
      <c r="U210" s="44"/>
      <c r="V210" s="250"/>
      <c r="W210" s="250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</row>
    <row r="211" spans="1:35" s="43" customFormat="1" ht="10.5" customHeight="1">
      <c r="A211" s="249"/>
      <c r="B211" s="250"/>
      <c r="C211" s="250"/>
      <c r="D211" s="250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  <c r="R211" s="250"/>
      <c r="T211" s="44"/>
      <c r="U211" s="44"/>
      <c r="V211" s="250"/>
      <c r="W211" s="250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</row>
    <row r="212" spans="1:35" s="43" customFormat="1" ht="10.5" customHeight="1">
      <c r="A212" s="249"/>
      <c r="B212" s="250"/>
      <c r="C212" s="250"/>
      <c r="D212" s="250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  <c r="R212" s="250"/>
      <c r="T212" s="44"/>
      <c r="U212" s="44"/>
      <c r="V212" s="250"/>
      <c r="W212" s="250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</row>
    <row r="213" spans="1:35" s="43" customFormat="1" ht="10.5" customHeight="1">
      <c r="A213" s="249"/>
      <c r="B213" s="250"/>
      <c r="C213" s="250"/>
      <c r="D213" s="250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  <c r="R213" s="250"/>
      <c r="T213" s="44"/>
      <c r="U213" s="44"/>
      <c r="V213" s="250"/>
      <c r="W213" s="250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</row>
    <row r="214" spans="1:35" s="43" customFormat="1" ht="10.5" customHeight="1">
      <c r="A214" s="249"/>
      <c r="B214" s="250"/>
      <c r="C214" s="250"/>
      <c r="D214" s="250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250"/>
      <c r="Q214" s="250"/>
      <c r="R214" s="250"/>
      <c r="T214" s="44"/>
      <c r="U214" s="44"/>
      <c r="V214" s="250"/>
      <c r="W214" s="250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</row>
    <row r="215" spans="1:35" s="43" customFormat="1" ht="10.5" customHeight="1">
      <c r="A215" s="249"/>
      <c r="B215" s="250"/>
      <c r="C215" s="250"/>
      <c r="D215" s="250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  <c r="R215" s="250"/>
      <c r="T215" s="44"/>
      <c r="U215" s="44"/>
      <c r="V215" s="250"/>
      <c r="W215" s="250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</row>
    <row r="216" spans="1:35" s="43" customFormat="1" ht="10.5" customHeight="1">
      <c r="A216" s="249"/>
      <c r="B216" s="250"/>
      <c r="C216" s="250"/>
      <c r="D216" s="250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  <c r="R216" s="250"/>
      <c r="T216" s="44"/>
      <c r="U216" s="44"/>
      <c r="V216" s="250"/>
      <c r="W216" s="250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</row>
    <row r="217" spans="1:35" s="43" customFormat="1" ht="10.5" customHeight="1">
      <c r="A217" s="249"/>
      <c r="B217" s="250"/>
      <c r="C217" s="250"/>
      <c r="D217" s="250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  <c r="R217" s="250"/>
      <c r="T217" s="44"/>
      <c r="U217" s="44"/>
      <c r="V217" s="250"/>
      <c r="W217" s="250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</row>
    <row r="218" spans="1:35" s="43" customFormat="1" ht="10.5" customHeight="1">
      <c r="A218" s="249"/>
      <c r="B218" s="250"/>
      <c r="C218" s="250"/>
      <c r="D218" s="250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  <c r="R218" s="250"/>
      <c r="T218" s="44"/>
      <c r="U218" s="44"/>
      <c r="V218" s="250"/>
      <c r="W218" s="250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</row>
    <row r="219" spans="1:35" s="43" customFormat="1" ht="10.5" customHeight="1">
      <c r="A219" s="249"/>
      <c r="B219" s="250"/>
      <c r="C219" s="250"/>
      <c r="D219" s="250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  <c r="R219" s="250"/>
      <c r="T219" s="44"/>
      <c r="U219" s="44"/>
      <c r="V219" s="250"/>
      <c r="W219" s="250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</row>
    <row r="220" spans="1:35" s="43" customFormat="1" ht="10.5" customHeight="1">
      <c r="A220" s="249"/>
      <c r="B220" s="250"/>
      <c r="C220" s="250"/>
      <c r="D220" s="250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  <c r="R220" s="250"/>
      <c r="T220" s="44"/>
      <c r="U220" s="44"/>
      <c r="V220" s="250"/>
      <c r="W220" s="250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</row>
    <row r="221" spans="1:35" s="43" customFormat="1" ht="10.5" customHeight="1">
      <c r="A221" s="249"/>
      <c r="B221" s="250"/>
      <c r="C221" s="250"/>
      <c r="D221" s="250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  <c r="R221" s="250"/>
      <c r="T221" s="44"/>
      <c r="U221" s="44"/>
      <c r="V221" s="250"/>
      <c r="W221" s="250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</row>
    <row r="222" spans="1:35" s="43" customFormat="1" ht="10.5" customHeight="1">
      <c r="A222" s="249"/>
      <c r="B222" s="250"/>
      <c r="C222" s="250"/>
      <c r="D222" s="250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  <c r="R222" s="250"/>
      <c r="T222" s="44"/>
      <c r="U222" s="44"/>
      <c r="V222" s="250"/>
      <c r="W222" s="250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</row>
    <row r="223" spans="1:35" s="43" customFormat="1" ht="10.5" customHeight="1">
      <c r="A223" s="249"/>
      <c r="B223" s="250"/>
      <c r="C223" s="250"/>
      <c r="D223" s="250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  <c r="R223" s="250"/>
      <c r="T223" s="44"/>
      <c r="U223" s="44"/>
      <c r="V223" s="250"/>
      <c r="W223" s="250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</row>
    <row r="224" spans="1:35" s="43" customFormat="1" ht="10.5" customHeight="1">
      <c r="A224" s="249"/>
      <c r="B224" s="250"/>
      <c r="C224" s="250"/>
      <c r="D224" s="250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  <c r="R224" s="250"/>
      <c r="T224" s="44"/>
      <c r="U224" s="44"/>
      <c r="V224" s="250"/>
      <c r="W224" s="250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</row>
    <row r="225" spans="1:35" s="43" customFormat="1" ht="10.5" customHeight="1">
      <c r="A225" s="249"/>
      <c r="B225" s="250"/>
      <c r="C225" s="250"/>
      <c r="D225" s="250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  <c r="R225" s="250"/>
      <c r="T225" s="44"/>
      <c r="U225" s="44"/>
      <c r="V225" s="250"/>
      <c r="W225" s="250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</row>
    <row r="226" spans="1:35" s="43" customFormat="1" ht="10.5" customHeight="1">
      <c r="A226" s="249"/>
      <c r="B226" s="250"/>
      <c r="C226" s="250"/>
      <c r="D226" s="250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  <c r="R226" s="250"/>
      <c r="T226" s="44"/>
      <c r="U226" s="44"/>
      <c r="V226" s="250"/>
      <c r="W226" s="250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</row>
    <row r="227" spans="1:35" s="43" customFormat="1" ht="10.5" customHeight="1">
      <c r="A227" s="249"/>
      <c r="B227" s="250"/>
      <c r="C227" s="250"/>
      <c r="D227" s="250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50"/>
      <c r="P227" s="250"/>
      <c r="Q227" s="250"/>
      <c r="R227" s="250"/>
      <c r="T227" s="44"/>
      <c r="U227" s="44"/>
      <c r="V227" s="250"/>
      <c r="W227" s="250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</row>
    <row r="228" spans="1:35" s="43" customFormat="1" ht="10.5" customHeight="1">
      <c r="A228" s="249"/>
      <c r="B228" s="250"/>
      <c r="C228" s="250"/>
      <c r="D228" s="250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  <c r="R228" s="250"/>
      <c r="T228" s="44"/>
      <c r="U228" s="44"/>
      <c r="V228" s="250"/>
      <c r="W228" s="250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</row>
    <row r="229" spans="1:35" s="43" customFormat="1" ht="10.5" customHeight="1">
      <c r="A229" s="249"/>
      <c r="B229" s="250"/>
      <c r="C229" s="250"/>
      <c r="D229" s="250"/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  <c r="R229" s="250"/>
      <c r="T229" s="44"/>
      <c r="U229" s="44"/>
      <c r="V229" s="250"/>
      <c r="W229" s="250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</row>
    <row r="230" spans="1:23" s="255" customFormat="1" ht="23.25" customHeight="1">
      <c r="A230" s="672" t="s">
        <v>313</v>
      </c>
      <c r="B230" s="673"/>
      <c r="C230" s="673"/>
      <c r="D230" s="673"/>
      <c r="E230" s="673"/>
      <c r="F230" s="673"/>
      <c r="G230" s="673"/>
      <c r="H230" s="673"/>
      <c r="I230" s="673"/>
      <c r="J230" s="673"/>
      <c r="K230" s="673"/>
      <c r="L230" s="673"/>
      <c r="M230" s="673"/>
      <c r="N230" s="673"/>
      <c r="O230" s="673"/>
      <c r="P230" s="673"/>
      <c r="Q230" s="673"/>
      <c r="R230" s="673"/>
      <c r="S230" s="673"/>
      <c r="T230" s="673"/>
      <c r="U230" s="673"/>
      <c r="V230" s="673"/>
      <c r="W230" s="674"/>
    </row>
    <row r="231" spans="1:23" ht="4.5" customHeight="1" thickBot="1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43"/>
      <c r="V231" s="52"/>
      <c r="W231" s="52"/>
    </row>
    <row r="232" spans="1:23" ht="30.75" customHeight="1">
      <c r="A232" s="736" t="s">
        <v>163</v>
      </c>
      <c r="B232" s="698" t="s">
        <v>49</v>
      </c>
      <c r="C232" s="699"/>
      <c r="D232" s="687" t="s">
        <v>174</v>
      </c>
      <c r="E232" s="761" t="s">
        <v>184</v>
      </c>
      <c r="F232" s="749" t="s">
        <v>176</v>
      </c>
      <c r="G232" s="749" t="s">
        <v>177</v>
      </c>
      <c r="H232" s="749" t="s">
        <v>178</v>
      </c>
      <c r="I232" s="749" t="s">
        <v>185</v>
      </c>
      <c r="J232" s="749" t="s">
        <v>161</v>
      </c>
      <c r="K232" s="749"/>
      <c r="L232" s="749"/>
      <c r="M232" s="749" t="s">
        <v>183</v>
      </c>
      <c r="N232" s="749"/>
      <c r="O232" s="755" t="s">
        <v>155</v>
      </c>
      <c r="P232" s="691" t="s">
        <v>175</v>
      </c>
      <c r="Q232" s="676"/>
      <c r="R232" s="677" t="s">
        <v>182</v>
      </c>
      <c r="S232" s="708" t="s">
        <v>164</v>
      </c>
      <c r="T232" s="709"/>
      <c r="U232" s="679" t="s">
        <v>307</v>
      </c>
      <c r="V232" s="675" t="s">
        <v>231</v>
      </c>
      <c r="W232" s="676"/>
    </row>
    <row r="233" spans="1:23" ht="38.25" customHeight="1">
      <c r="A233" s="737"/>
      <c r="B233" s="270" t="s">
        <v>172</v>
      </c>
      <c r="C233" s="267" t="s">
        <v>154</v>
      </c>
      <c r="D233" s="688"/>
      <c r="E233" s="762"/>
      <c r="F233" s="763"/>
      <c r="G233" s="763"/>
      <c r="H233" s="763"/>
      <c r="I233" s="763"/>
      <c r="J233" s="268" t="s">
        <v>179</v>
      </c>
      <c r="K233" s="268" t="s">
        <v>180</v>
      </c>
      <c r="L233" s="268" t="s">
        <v>181</v>
      </c>
      <c r="M233" s="268" t="s">
        <v>172</v>
      </c>
      <c r="N233" s="268" t="s">
        <v>154</v>
      </c>
      <c r="O233" s="756"/>
      <c r="P233" s="298" t="s">
        <v>172</v>
      </c>
      <c r="Q233" s="299" t="s">
        <v>154</v>
      </c>
      <c r="R233" s="678"/>
      <c r="S233" s="296" t="s">
        <v>173</v>
      </c>
      <c r="T233" s="297" t="s">
        <v>154</v>
      </c>
      <c r="U233" s="680"/>
      <c r="V233" s="358" t="s">
        <v>232</v>
      </c>
      <c r="W233" s="407" t="s">
        <v>285</v>
      </c>
    </row>
    <row r="234" spans="1:23" ht="12.75" customHeight="1" thickBot="1">
      <c r="A234" s="738"/>
      <c r="B234" s="414" t="s">
        <v>82</v>
      </c>
      <c r="C234" s="318" t="s">
        <v>165</v>
      </c>
      <c r="D234" s="318" t="s">
        <v>166</v>
      </c>
      <c r="E234" s="333" t="s">
        <v>87</v>
      </c>
      <c r="F234" s="331" t="s">
        <v>79</v>
      </c>
      <c r="G234" s="331" t="s">
        <v>80</v>
      </c>
      <c r="H234" s="331" t="s">
        <v>153</v>
      </c>
      <c r="I234" s="331" t="s">
        <v>160</v>
      </c>
      <c r="J234" s="331" t="s">
        <v>162</v>
      </c>
      <c r="K234" s="331" t="s">
        <v>83</v>
      </c>
      <c r="L234" s="331" t="s">
        <v>186</v>
      </c>
      <c r="M234" s="331" t="s">
        <v>187</v>
      </c>
      <c r="N234" s="331" t="s">
        <v>81</v>
      </c>
      <c r="O234" s="338" t="s">
        <v>188</v>
      </c>
      <c r="P234" s="333" t="s">
        <v>85</v>
      </c>
      <c r="Q234" s="331" t="s">
        <v>189</v>
      </c>
      <c r="R234" s="338" t="s">
        <v>190</v>
      </c>
      <c r="S234" s="333" t="s">
        <v>191</v>
      </c>
      <c r="T234" s="331" t="s">
        <v>192</v>
      </c>
      <c r="U234" s="334" t="s">
        <v>193</v>
      </c>
      <c r="V234" s="264" t="s">
        <v>85</v>
      </c>
      <c r="W234" s="272" t="s">
        <v>189</v>
      </c>
    </row>
    <row r="235" spans="1:23" ht="24" customHeight="1">
      <c r="A235" s="281" t="s">
        <v>226</v>
      </c>
      <c r="B235" s="415">
        <f aca="true" t="shared" si="9" ref="B235:R235">SUM(B236:B237)</f>
        <v>85</v>
      </c>
      <c r="C235" s="416">
        <f t="shared" si="9"/>
        <v>6</v>
      </c>
      <c r="D235" s="417">
        <f t="shared" si="9"/>
        <v>91</v>
      </c>
      <c r="E235" s="379">
        <f t="shared" si="9"/>
        <v>11</v>
      </c>
      <c r="F235" s="377">
        <f t="shared" si="9"/>
        <v>0</v>
      </c>
      <c r="G235" s="377">
        <f t="shared" si="9"/>
        <v>0</v>
      </c>
      <c r="H235" s="377">
        <f t="shared" si="9"/>
        <v>0</v>
      </c>
      <c r="I235" s="377">
        <f t="shared" si="9"/>
        <v>0</v>
      </c>
      <c r="J235" s="377">
        <f t="shared" si="9"/>
        <v>0</v>
      </c>
      <c r="K235" s="377">
        <f t="shared" si="9"/>
        <v>0</v>
      </c>
      <c r="L235" s="377">
        <f t="shared" si="9"/>
        <v>0</v>
      </c>
      <c r="M235" s="377">
        <f t="shared" si="9"/>
        <v>11</v>
      </c>
      <c r="N235" s="377">
        <f t="shared" si="9"/>
        <v>0</v>
      </c>
      <c r="O235" s="307">
        <f t="shared" si="9"/>
        <v>11</v>
      </c>
      <c r="P235" s="278">
        <f t="shared" si="9"/>
        <v>1</v>
      </c>
      <c r="Q235" s="343">
        <f t="shared" si="9"/>
        <v>0</v>
      </c>
      <c r="R235" s="310">
        <f t="shared" si="9"/>
        <v>1</v>
      </c>
      <c r="S235" s="322">
        <f aca="true" t="shared" si="10" ref="S235:T237">B235-M235-P235</f>
        <v>73</v>
      </c>
      <c r="T235" s="323">
        <f>SUM(T236:T237)</f>
        <v>6</v>
      </c>
      <c r="U235" s="312">
        <f>SUM(U236:U237)</f>
        <v>79</v>
      </c>
      <c r="V235" s="259">
        <f>SUM(V236:V237)</f>
        <v>29</v>
      </c>
      <c r="W235" s="259">
        <f>SUM(W236:W237)</f>
        <v>11</v>
      </c>
    </row>
    <row r="236" spans="1:35" s="251" customFormat="1" ht="19.5" customHeight="1">
      <c r="A236" s="282" t="s">
        <v>249</v>
      </c>
      <c r="B236" s="273">
        <v>71</v>
      </c>
      <c r="C236" s="257">
        <v>2</v>
      </c>
      <c r="D236" s="274">
        <f>+B236+C236</f>
        <v>73</v>
      </c>
      <c r="E236" s="434">
        <v>9</v>
      </c>
      <c r="F236" s="378">
        <v>0</v>
      </c>
      <c r="G236" s="378">
        <v>0</v>
      </c>
      <c r="H236" s="378">
        <v>0</v>
      </c>
      <c r="I236" s="378">
        <v>0</v>
      </c>
      <c r="J236" s="378">
        <v>0</v>
      </c>
      <c r="K236" s="378">
        <v>0</v>
      </c>
      <c r="L236" s="378">
        <v>0</v>
      </c>
      <c r="M236" s="378">
        <f>SUM(E236:L236)</f>
        <v>9</v>
      </c>
      <c r="N236" s="378">
        <v>0</v>
      </c>
      <c r="O236" s="383">
        <f>+N236+M236</f>
        <v>9</v>
      </c>
      <c r="P236" s="345">
        <v>1</v>
      </c>
      <c r="Q236" s="344">
        <v>0</v>
      </c>
      <c r="R236" s="348">
        <f>+P236+Q236</f>
        <v>1</v>
      </c>
      <c r="S236" s="352">
        <f t="shared" si="10"/>
        <v>61</v>
      </c>
      <c r="T236" s="352">
        <f t="shared" si="10"/>
        <v>2</v>
      </c>
      <c r="U236" s="352">
        <f>+S236+T236</f>
        <v>63</v>
      </c>
      <c r="V236" s="376">
        <v>21</v>
      </c>
      <c r="W236" s="279">
        <v>9</v>
      </c>
      <c r="X236" s="252"/>
      <c r="Y236" s="252"/>
      <c r="Z236" s="252"/>
      <c r="AA236" s="252"/>
      <c r="AB236" s="252"/>
      <c r="AC236" s="252"/>
      <c r="AD236" s="252"/>
      <c r="AE236" s="252"/>
      <c r="AF236" s="252"/>
      <c r="AG236" s="252"/>
      <c r="AH236" s="252"/>
      <c r="AI236" s="252"/>
    </row>
    <row r="237" spans="1:35" s="251" customFormat="1" ht="19.5" customHeight="1" thickBot="1">
      <c r="A237" s="283" t="s">
        <v>283</v>
      </c>
      <c r="B237" s="275">
        <v>14</v>
      </c>
      <c r="C237" s="276">
        <v>4</v>
      </c>
      <c r="D237" s="277">
        <f>+B237+C237</f>
        <v>18</v>
      </c>
      <c r="E237" s="433">
        <v>2</v>
      </c>
      <c r="F237" s="433">
        <v>0</v>
      </c>
      <c r="G237" s="433">
        <v>0</v>
      </c>
      <c r="H237" s="433">
        <v>0</v>
      </c>
      <c r="I237" s="433">
        <v>0</v>
      </c>
      <c r="J237" s="433">
        <v>0</v>
      </c>
      <c r="K237" s="433">
        <v>0</v>
      </c>
      <c r="L237" s="433">
        <v>0</v>
      </c>
      <c r="M237" s="381">
        <f>SUM(E237:L237)</f>
        <v>2</v>
      </c>
      <c r="N237" s="381">
        <v>0</v>
      </c>
      <c r="O237" s="384">
        <f>+N237+M237</f>
        <v>2</v>
      </c>
      <c r="P237" s="346">
        <v>0</v>
      </c>
      <c r="Q237" s="347">
        <v>0</v>
      </c>
      <c r="R237" s="349">
        <f>+P237+Q237</f>
        <v>0</v>
      </c>
      <c r="S237" s="352">
        <f t="shared" si="10"/>
        <v>12</v>
      </c>
      <c r="T237" s="352">
        <f t="shared" si="10"/>
        <v>4</v>
      </c>
      <c r="U237" s="355">
        <f>+S237+T237</f>
        <v>16</v>
      </c>
      <c r="V237" s="385">
        <v>8</v>
      </c>
      <c r="W237" s="280">
        <v>2</v>
      </c>
      <c r="X237" s="252"/>
      <c r="Y237" s="252"/>
      <c r="Z237" s="252"/>
      <c r="AA237" s="252"/>
      <c r="AB237" s="252"/>
      <c r="AC237" s="252"/>
      <c r="AD237" s="252"/>
      <c r="AE237" s="252"/>
      <c r="AF237" s="252"/>
      <c r="AG237" s="252"/>
      <c r="AH237" s="252"/>
      <c r="AI237" s="252"/>
    </row>
    <row r="238" spans="1:33" s="43" customFormat="1" ht="12.75" customHeight="1">
      <c r="A238" s="695" t="s">
        <v>308</v>
      </c>
      <c r="B238" s="695"/>
      <c r="C238" s="695"/>
      <c r="D238" s="695"/>
      <c r="E238" s="695"/>
      <c r="F238" s="695"/>
      <c r="G238" s="695"/>
      <c r="H238" s="695"/>
      <c r="I238" s="695"/>
      <c r="J238" s="695"/>
      <c r="K238" s="695"/>
      <c r="L238" s="695"/>
      <c r="M238" s="695"/>
      <c r="N238" s="695"/>
      <c r="O238" s="695"/>
      <c r="P238" s="695"/>
      <c r="Q238" s="695"/>
      <c r="R238" s="695"/>
      <c r="S238" s="695"/>
      <c r="T238" s="695"/>
      <c r="U238" s="695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</row>
    <row r="239" spans="1:35" s="62" customFormat="1" ht="10.5" customHeight="1">
      <c r="A239" s="315"/>
      <c r="B239" s="266"/>
      <c r="C239" s="266"/>
      <c r="D239" s="266"/>
      <c r="E239" s="266"/>
      <c r="F239" s="266"/>
      <c r="G239" s="266"/>
      <c r="H239" s="266"/>
      <c r="I239" s="266"/>
      <c r="J239" s="266"/>
      <c r="K239" s="266"/>
      <c r="L239" s="266"/>
      <c r="M239" s="266"/>
      <c r="N239" s="266"/>
      <c r="O239" s="266"/>
      <c r="P239" s="266"/>
      <c r="Q239" s="266"/>
      <c r="R239" s="266"/>
      <c r="S239" s="266"/>
      <c r="T239" s="266"/>
      <c r="U239" s="46"/>
      <c r="V239" s="266"/>
      <c r="W239" s="26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</row>
    <row r="240" spans="1:35" s="43" customFormat="1" ht="12.75" customHeight="1">
      <c r="A240" s="269"/>
      <c r="B240" s="269"/>
      <c r="C240" s="269"/>
      <c r="D240" s="269"/>
      <c r="E240" s="269"/>
      <c r="F240" s="269"/>
      <c r="G240" s="269"/>
      <c r="H240" s="269"/>
      <c r="I240" s="269"/>
      <c r="J240" s="269"/>
      <c r="K240" s="269"/>
      <c r="L240" s="269"/>
      <c r="M240" s="269"/>
      <c r="N240" s="269"/>
      <c r="O240" s="269"/>
      <c r="P240" s="269"/>
      <c r="Q240" s="269"/>
      <c r="R240" s="269"/>
      <c r="S240" s="269"/>
      <c r="T240" s="269"/>
      <c r="U240" s="269"/>
      <c r="V240" s="269"/>
      <c r="W240" s="269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</row>
    <row r="241" spans="1:35" s="43" customFormat="1" ht="12.75" customHeight="1">
      <c r="A241" s="269"/>
      <c r="B241" s="269"/>
      <c r="C241" s="269"/>
      <c r="D241" s="269"/>
      <c r="E241" s="269"/>
      <c r="F241" s="269"/>
      <c r="G241" s="269"/>
      <c r="H241" s="269"/>
      <c r="I241" s="269"/>
      <c r="J241" s="269"/>
      <c r="K241" s="269"/>
      <c r="L241" s="269"/>
      <c r="M241" s="269"/>
      <c r="N241" s="269"/>
      <c r="O241" s="269"/>
      <c r="P241" s="269"/>
      <c r="Q241" s="269"/>
      <c r="R241" s="269"/>
      <c r="S241" s="269"/>
      <c r="T241" s="269"/>
      <c r="U241" s="269"/>
      <c r="V241" s="269"/>
      <c r="W241" s="269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</row>
    <row r="242" spans="1:35" s="43" customFormat="1" ht="12.75" customHeight="1">
      <c r="A242" s="269"/>
      <c r="B242" s="269"/>
      <c r="C242" s="269"/>
      <c r="D242" s="269"/>
      <c r="E242" s="269"/>
      <c r="F242" s="269"/>
      <c r="G242" s="269"/>
      <c r="H242" s="269"/>
      <c r="I242" s="269"/>
      <c r="J242" s="269"/>
      <c r="K242" s="269"/>
      <c r="L242" s="269"/>
      <c r="M242" s="269"/>
      <c r="N242" s="269"/>
      <c r="O242" s="269"/>
      <c r="P242" s="269"/>
      <c r="Q242" s="269"/>
      <c r="R242" s="269"/>
      <c r="S242" s="269"/>
      <c r="T242" s="269"/>
      <c r="U242" s="269"/>
      <c r="V242" s="269"/>
      <c r="W242" s="269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</row>
    <row r="243" spans="1:35" s="43" customFormat="1" ht="12.75" customHeight="1">
      <c r="A243" s="269"/>
      <c r="B243" s="269"/>
      <c r="C243" s="269"/>
      <c r="D243" s="269"/>
      <c r="E243" s="269"/>
      <c r="F243" s="269"/>
      <c r="G243" s="269"/>
      <c r="H243" s="269"/>
      <c r="I243" s="269"/>
      <c r="J243" s="269"/>
      <c r="K243" s="269"/>
      <c r="L243" s="269"/>
      <c r="M243" s="269"/>
      <c r="N243" s="269"/>
      <c r="O243" s="269"/>
      <c r="P243" s="269"/>
      <c r="Q243" s="269"/>
      <c r="R243" s="269"/>
      <c r="S243" s="269"/>
      <c r="T243" s="269"/>
      <c r="U243" s="269"/>
      <c r="V243" s="269"/>
      <c r="W243" s="269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</row>
    <row r="244" spans="1:35" s="43" customFormat="1" ht="12.75" customHeight="1">
      <c r="A244" s="269"/>
      <c r="B244" s="269"/>
      <c r="C244" s="269"/>
      <c r="D244" s="269"/>
      <c r="E244" s="269"/>
      <c r="F244" s="269"/>
      <c r="G244" s="269"/>
      <c r="H244" s="269"/>
      <c r="I244" s="269"/>
      <c r="J244" s="269"/>
      <c r="K244" s="269"/>
      <c r="L244" s="269"/>
      <c r="M244" s="269"/>
      <c r="N244" s="269"/>
      <c r="O244" s="269"/>
      <c r="P244" s="269"/>
      <c r="Q244" s="269"/>
      <c r="R244" s="269"/>
      <c r="S244" s="269"/>
      <c r="T244" s="269"/>
      <c r="U244" s="269"/>
      <c r="V244" s="269"/>
      <c r="W244" s="269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</row>
    <row r="245" spans="1:35" s="43" customFormat="1" ht="12.75" customHeight="1">
      <c r="A245" s="269"/>
      <c r="B245" s="269"/>
      <c r="C245" s="269"/>
      <c r="D245" s="269"/>
      <c r="E245" s="269"/>
      <c r="F245" s="269"/>
      <c r="G245" s="269"/>
      <c r="H245" s="269"/>
      <c r="I245" s="269"/>
      <c r="J245" s="269"/>
      <c r="K245" s="269"/>
      <c r="L245" s="269"/>
      <c r="M245" s="269"/>
      <c r="N245" s="269"/>
      <c r="O245" s="269"/>
      <c r="P245" s="269"/>
      <c r="Q245" s="269"/>
      <c r="R245" s="269"/>
      <c r="S245" s="269"/>
      <c r="T245" s="269"/>
      <c r="U245" s="269"/>
      <c r="V245" s="269"/>
      <c r="W245" s="269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</row>
    <row r="246" spans="1:35" s="43" customFormat="1" ht="12.75" customHeight="1">
      <c r="A246" s="269"/>
      <c r="B246" s="269"/>
      <c r="C246" s="269"/>
      <c r="D246" s="269"/>
      <c r="E246" s="269"/>
      <c r="F246" s="269"/>
      <c r="G246" s="269"/>
      <c r="H246" s="269"/>
      <c r="I246" s="269"/>
      <c r="J246" s="269"/>
      <c r="K246" s="269"/>
      <c r="L246" s="269"/>
      <c r="M246" s="269"/>
      <c r="N246" s="269"/>
      <c r="O246" s="269"/>
      <c r="P246" s="269"/>
      <c r="Q246" s="269"/>
      <c r="R246" s="269"/>
      <c r="S246" s="269"/>
      <c r="T246" s="269"/>
      <c r="U246" s="269"/>
      <c r="V246" s="269"/>
      <c r="W246" s="269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</row>
    <row r="247" spans="1:35" s="43" customFormat="1" ht="12.75" customHeight="1">
      <c r="A247" s="269"/>
      <c r="B247" s="269"/>
      <c r="C247" s="269"/>
      <c r="D247" s="269"/>
      <c r="E247" s="269"/>
      <c r="F247" s="269"/>
      <c r="G247" s="269"/>
      <c r="H247" s="269"/>
      <c r="I247" s="269"/>
      <c r="J247" s="269"/>
      <c r="K247" s="269"/>
      <c r="L247" s="269"/>
      <c r="M247" s="269"/>
      <c r="N247" s="269"/>
      <c r="O247" s="269"/>
      <c r="P247" s="269"/>
      <c r="Q247" s="269"/>
      <c r="R247" s="269"/>
      <c r="S247" s="269"/>
      <c r="T247" s="269"/>
      <c r="U247" s="269"/>
      <c r="V247" s="269"/>
      <c r="W247" s="269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</row>
    <row r="248" spans="1:35" s="43" customFormat="1" ht="12.75" customHeight="1">
      <c r="A248" s="269"/>
      <c r="B248" s="269"/>
      <c r="C248" s="269"/>
      <c r="D248" s="269"/>
      <c r="E248" s="269"/>
      <c r="F248" s="269"/>
      <c r="G248" s="269"/>
      <c r="H248" s="269"/>
      <c r="I248" s="269"/>
      <c r="J248" s="269"/>
      <c r="K248" s="269"/>
      <c r="L248" s="269"/>
      <c r="M248" s="269"/>
      <c r="N248" s="269"/>
      <c r="O248" s="269"/>
      <c r="P248" s="269"/>
      <c r="Q248" s="269"/>
      <c r="R248" s="269"/>
      <c r="S248" s="269"/>
      <c r="T248" s="269"/>
      <c r="U248" s="269"/>
      <c r="V248" s="269"/>
      <c r="W248" s="269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</row>
    <row r="249" spans="1:35" s="43" customFormat="1" ht="12.75" customHeight="1">
      <c r="A249" s="269"/>
      <c r="B249" s="269"/>
      <c r="C249" s="269"/>
      <c r="D249" s="269"/>
      <c r="E249" s="269"/>
      <c r="F249" s="269"/>
      <c r="G249" s="269"/>
      <c r="H249" s="269"/>
      <c r="I249" s="269"/>
      <c r="J249" s="269"/>
      <c r="K249" s="269"/>
      <c r="L249" s="269"/>
      <c r="M249" s="269"/>
      <c r="N249" s="269"/>
      <c r="O249" s="269"/>
      <c r="P249" s="269"/>
      <c r="Q249" s="269"/>
      <c r="R249" s="269"/>
      <c r="S249" s="269"/>
      <c r="T249" s="269"/>
      <c r="U249" s="269"/>
      <c r="V249" s="269"/>
      <c r="W249" s="269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</row>
    <row r="250" spans="1:35" s="43" customFormat="1" ht="12.75" customHeight="1">
      <c r="A250" s="269"/>
      <c r="B250" s="269"/>
      <c r="C250" s="269"/>
      <c r="D250" s="269"/>
      <c r="E250" s="269"/>
      <c r="F250" s="269"/>
      <c r="G250" s="269"/>
      <c r="H250" s="269"/>
      <c r="I250" s="269"/>
      <c r="J250" s="269"/>
      <c r="K250" s="269"/>
      <c r="L250" s="269"/>
      <c r="M250" s="269"/>
      <c r="N250" s="269"/>
      <c r="O250" s="269"/>
      <c r="P250" s="269"/>
      <c r="Q250" s="269"/>
      <c r="R250" s="269"/>
      <c r="S250" s="269"/>
      <c r="T250" s="269"/>
      <c r="U250" s="269"/>
      <c r="V250" s="269"/>
      <c r="W250" s="269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</row>
    <row r="251" spans="1:35" s="43" customFormat="1" ht="12.75" customHeight="1">
      <c r="A251" s="269"/>
      <c r="B251" s="269"/>
      <c r="C251" s="269"/>
      <c r="D251" s="269"/>
      <c r="E251" s="269"/>
      <c r="F251" s="269"/>
      <c r="G251" s="269"/>
      <c r="H251" s="269"/>
      <c r="I251" s="269"/>
      <c r="J251" s="269"/>
      <c r="K251" s="269"/>
      <c r="L251" s="269"/>
      <c r="M251" s="269"/>
      <c r="N251" s="269"/>
      <c r="O251" s="269"/>
      <c r="P251" s="269"/>
      <c r="Q251" s="269"/>
      <c r="R251" s="269"/>
      <c r="S251" s="269"/>
      <c r="T251" s="269"/>
      <c r="U251" s="269"/>
      <c r="V251" s="269"/>
      <c r="W251" s="269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</row>
    <row r="252" spans="1:35" s="43" customFormat="1" ht="12.75" customHeight="1">
      <c r="A252" s="269"/>
      <c r="B252" s="269"/>
      <c r="C252" s="269"/>
      <c r="D252" s="269"/>
      <c r="E252" s="269"/>
      <c r="F252" s="269"/>
      <c r="G252" s="269"/>
      <c r="H252" s="269"/>
      <c r="I252" s="269"/>
      <c r="J252" s="269"/>
      <c r="K252" s="269"/>
      <c r="L252" s="269"/>
      <c r="M252" s="269"/>
      <c r="N252" s="269"/>
      <c r="O252" s="269"/>
      <c r="P252" s="269"/>
      <c r="Q252" s="269"/>
      <c r="R252" s="269"/>
      <c r="S252" s="269"/>
      <c r="T252" s="269"/>
      <c r="U252" s="269"/>
      <c r="V252" s="269"/>
      <c r="W252" s="269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</row>
    <row r="253" spans="1:35" s="43" customFormat="1" ht="12.75" customHeight="1">
      <c r="A253" s="269"/>
      <c r="B253" s="269"/>
      <c r="C253" s="269"/>
      <c r="D253" s="269"/>
      <c r="E253" s="269"/>
      <c r="F253" s="269"/>
      <c r="G253" s="269"/>
      <c r="H253" s="269"/>
      <c r="I253" s="269"/>
      <c r="J253" s="269"/>
      <c r="K253" s="269"/>
      <c r="L253" s="269"/>
      <c r="M253" s="269"/>
      <c r="N253" s="269"/>
      <c r="O253" s="269"/>
      <c r="P253" s="269"/>
      <c r="Q253" s="269"/>
      <c r="R253" s="269"/>
      <c r="S253" s="269"/>
      <c r="T253" s="269"/>
      <c r="U253" s="269"/>
      <c r="V253" s="269"/>
      <c r="W253" s="269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</row>
    <row r="254" spans="1:35" s="43" customFormat="1" ht="12.75" customHeight="1">
      <c r="A254" s="269"/>
      <c r="B254" s="269"/>
      <c r="C254" s="269"/>
      <c r="D254" s="269"/>
      <c r="E254" s="269"/>
      <c r="F254" s="269"/>
      <c r="G254" s="269"/>
      <c r="H254" s="269"/>
      <c r="I254" s="269"/>
      <c r="J254" s="269"/>
      <c r="K254" s="269"/>
      <c r="L254" s="269"/>
      <c r="M254" s="269"/>
      <c r="N254" s="269"/>
      <c r="O254" s="269"/>
      <c r="P254" s="269"/>
      <c r="Q254" s="269"/>
      <c r="R254" s="269"/>
      <c r="S254" s="269"/>
      <c r="T254" s="269"/>
      <c r="U254" s="269"/>
      <c r="V254" s="269"/>
      <c r="W254" s="269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</row>
    <row r="255" spans="1:35" s="43" customFormat="1" ht="12.75" customHeight="1">
      <c r="A255" s="269"/>
      <c r="B255" s="269"/>
      <c r="C255" s="269"/>
      <c r="D255" s="269"/>
      <c r="E255" s="269"/>
      <c r="F255" s="269"/>
      <c r="G255" s="269"/>
      <c r="H255" s="269"/>
      <c r="I255" s="269"/>
      <c r="J255" s="269"/>
      <c r="K255" s="269"/>
      <c r="L255" s="269"/>
      <c r="M255" s="269"/>
      <c r="N255" s="269"/>
      <c r="O255" s="269"/>
      <c r="P255" s="269"/>
      <c r="Q255" s="269"/>
      <c r="R255" s="269"/>
      <c r="S255" s="269"/>
      <c r="T255" s="269"/>
      <c r="U255" s="269"/>
      <c r="V255" s="269"/>
      <c r="W255" s="269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</row>
    <row r="256" spans="1:35" s="43" customFormat="1" ht="12.75" customHeight="1">
      <c r="A256" s="423"/>
      <c r="B256" s="423"/>
      <c r="C256" s="423"/>
      <c r="D256" s="423"/>
      <c r="E256" s="423"/>
      <c r="F256" s="423"/>
      <c r="G256" s="423"/>
      <c r="H256" s="423"/>
      <c r="I256" s="423"/>
      <c r="J256" s="423"/>
      <c r="K256" s="423"/>
      <c r="L256" s="423"/>
      <c r="M256" s="423"/>
      <c r="N256" s="423"/>
      <c r="O256" s="423"/>
      <c r="P256" s="423"/>
      <c r="Q256" s="423"/>
      <c r="R256" s="423"/>
      <c r="S256" s="423"/>
      <c r="T256" s="423"/>
      <c r="U256" s="423"/>
      <c r="V256" s="423"/>
      <c r="W256" s="423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</row>
    <row r="257" spans="1:35" s="43" customFormat="1" ht="12.75" customHeight="1">
      <c r="A257" s="423"/>
      <c r="B257" s="423"/>
      <c r="C257" s="423"/>
      <c r="D257" s="423"/>
      <c r="E257" s="423"/>
      <c r="F257" s="423"/>
      <c r="G257" s="423"/>
      <c r="H257" s="423"/>
      <c r="I257" s="423"/>
      <c r="J257" s="423"/>
      <c r="K257" s="423"/>
      <c r="L257" s="423"/>
      <c r="M257" s="423"/>
      <c r="N257" s="423"/>
      <c r="O257" s="423"/>
      <c r="P257" s="423"/>
      <c r="Q257" s="423"/>
      <c r="R257" s="423"/>
      <c r="S257" s="423"/>
      <c r="T257" s="423"/>
      <c r="U257" s="423"/>
      <c r="V257" s="423"/>
      <c r="W257" s="423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</row>
    <row r="258" spans="1:35" s="43" customFormat="1" ht="12.75" customHeight="1">
      <c r="A258" s="423"/>
      <c r="B258" s="423"/>
      <c r="C258" s="423"/>
      <c r="D258" s="423"/>
      <c r="E258" s="423"/>
      <c r="F258" s="423"/>
      <c r="G258" s="423"/>
      <c r="H258" s="423"/>
      <c r="I258" s="423"/>
      <c r="J258" s="423"/>
      <c r="K258" s="423"/>
      <c r="L258" s="423"/>
      <c r="M258" s="423"/>
      <c r="N258" s="423"/>
      <c r="O258" s="423"/>
      <c r="P258" s="423"/>
      <c r="Q258" s="423"/>
      <c r="R258" s="423"/>
      <c r="S258" s="423"/>
      <c r="T258" s="423"/>
      <c r="U258" s="423"/>
      <c r="V258" s="423"/>
      <c r="W258" s="423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</row>
    <row r="259" spans="1:23" s="254" customFormat="1" ht="5.25" customHeight="1">
      <c r="A259" s="256"/>
      <c r="B259" s="256"/>
      <c r="C259" s="256"/>
      <c r="D259" s="256"/>
      <c r="E259" s="256"/>
      <c r="F259" s="256"/>
      <c r="G259" s="256"/>
      <c r="H259" s="256"/>
      <c r="I259" s="256"/>
      <c r="J259" s="256"/>
      <c r="K259" s="256"/>
      <c r="L259" s="256"/>
      <c r="M259" s="256"/>
      <c r="N259" s="256"/>
      <c r="O259" s="256"/>
      <c r="P259" s="256"/>
      <c r="Q259" s="256"/>
      <c r="R259" s="256"/>
      <c r="V259" s="256"/>
      <c r="W259" s="256"/>
    </row>
    <row r="260" spans="1:23" s="254" customFormat="1" ht="5.25" customHeight="1">
      <c r="A260" s="256"/>
      <c r="B260" s="256"/>
      <c r="C260" s="256"/>
      <c r="D260" s="256"/>
      <c r="E260" s="256"/>
      <c r="F260" s="256"/>
      <c r="G260" s="256"/>
      <c r="H260" s="256"/>
      <c r="I260" s="256"/>
      <c r="J260" s="256"/>
      <c r="K260" s="256"/>
      <c r="L260" s="256"/>
      <c r="M260" s="256"/>
      <c r="N260" s="256"/>
      <c r="O260" s="256"/>
      <c r="P260" s="256"/>
      <c r="Q260" s="256"/>
      <c r="R260" s="256"/>
      <c r="V260" s="256"/>
      <c r="W260" s="256"/>
    </row>
    <row r="261" spans="1:23" s="254" customFormat="1" ht="5.25" customHeight="1">
      <c r="A261" s="256"/>
      <c r="B261" s="256"/>
      <c r="C261" s="256"/>
      <c r="D261" s="256"/>
      <c r="E261" s="256"/>
      <c r="F261" s="256"/>
      <c r="G261" s="256"/>
      <c r="H261" s="256"/>
      <c r="I261" s="256"/>
      <c r="J261" s="256"/>
      <c r="K261" s="256"/>
      <c r="L261" s="256"/>
      <c r="M261" s="256"/>
      <c r="N261" s="256"/>
      <c r="O261" s="256"/>
      <c r="P261" s="256"/>
      <c r="Q261" s="256"/>
      <c r="R261" s="256"/>
      <c r="V261" s="256"/>
      <c r="W261" s="256"/>
    </row>
    <row r="262" spans="1:23" s="255" customFormat="1" ht="23.25" customHeight="1">
      <c r="A262" s="672" t="s">
        <v>309</v>
      </c>
      <c r="B262" s="673"/>
      <c r="C262" s="673"/>
      <c r="D262" s="673"/>
      <c r="E262" s="673"/>
      <c r="F262" s="673"/>
      <c r="G262" s="673"/>
      <c r="H262" s="673"/>
      <c r="I262" s="673"/>
      <c r="J262" s="673"/>
      <c r="K262" s="673"/>
      <c r="L262" s="673"/>
      <c r="M262" s="673"/>
      <c r="N262" s="673"/>
      <c r="O262" s="673"/>
      <c r="P262" s="673"/>
      <c r="Q262" s="673"/>
      <c r="R262" s="673"/>
      <c r="S262" s="673"/>
      <c r="T262" s="673"/>
      <c r="U262" s="673"/>
      <c r="V262" s="673"/>
      <c r="W262" s="674"/>
    </row>
    <row r="263" spans="1:23" ht="4.5" customHeight="1" thickBot="1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43"/>
      <c r="V263" s="52"/>
      <c r="W263" s="52"/>
    </row>
    <row r="264" spans="1:23" ht="33.75" customHeight="1">
      <c r="A264" s="666" t="s">
        <v>163</v>
      </c>
      <c r="B264" s="698" t="s">
        <v>49</v>
      </c>
      <c r="C264" s="699"/>
      <c r="D264" s="701" t="s">
        <v>174</v>
      </c>
      <c r="E264" s="761" t="s">
        <v>184</v>
      </c>
      <c r="F264" s="749" t="s">
        <v>176</v>
      </c>
      <c r="G264" s="749" t="s">
        <v>177</v>
      </c>
      <c r="H264" s="749" t="s">
        <v>178</v>
      </c>
      <c r="I264" s="749" t="s">
        <v>197</v>
      </c>
      <c r="J264" s="749" t="s">
        <v>161</v>
      </c>
      <c r="K264" s="749"/>
      <c r="L264" s="749"/>
      <c r="M264" s="749" t="s">
        <v>183</v>
      </c>
      <c r="N264" s="749"/>
      <c r="O264" s="764" t="s">
        <v>155</v>
      </c>
      <c r="P264" s="691" t="s">
        <v>175</v>
      </c>
      <c r="Q264" s="676"/>
      <c r="R264" s="729" t="s">
        <v>182</v>
      </c>
      <c r="S264" s="708" t="s">
        <v>164</v>
      </c>
      <c r="T264" s="709"/>
      <c r="U264" s="679" t="s">
        <v>307</v>
      </c>
      <c r="V264" s="691" t="s">
        <v>231</v>
      </c>
      <c r="W264" s="729"/>
    </row>
    <row r="265" spans="1:23" ht="24" customHeight="1">
      <c r="A265" s="667"/>
      <c r="B265" s="300" t="s">
        <v>172</v>
      </c>
      <c r="C265" s="301" t="s">
        <v>154</v>
      </c>
      <c r="D265" s="702"/>
      <c r="E265" s="762"/>
      <c r="F265" s="763"/>
      <c r="G265" s="763"/>
      <c r="H265" s="763"/>
      <c r="I265" s="763"/>
      <c r="J265" s="390" t="s">
        <v>179</v>
      </c>
      <c r="K265" s="390" t="s">
        <v>180</v>
      </c>
      <c r="L265" s="390" t="s">
        <v>181</v>
      </c>
      <c r="M265" s="390" t="s">
        <v>172</v>
      </c>
      <c r="N265" s="390" t="s">
        <v>154</v>
      </c>
      <c r="O265" s="765"/>
      <c r="P265" s="298" t="s">
        <v>172</v>
      </c>
      <c r="Q265" s="299" t="s">
        <v>154</v>
      </c>
      <c r="R265" s="730"/>
      <c r="S265" s="296" t="s">
        <v>173</v>
      </c>
      <c r="T265" s="297" t="s">
        <v>154</v>
      </c>
      <c r="U265" s="680"/>
      <c r="V265" s="298" t="s">
        <v>232</v>
      </c>
      <c r="W265" s="389" t="s">
        <v>233</v>
      </c>
    </row>
    <row r="266" spans="1:23" ht="12.75" customHeight="1">
      <c r="A266" s="667"/>
      <c r="B266" s="333" t="s">
        <v>82</v>
      </c>
      <c r="C266" s="331" t="s">
        <v>165</v>
      </c>
      <c r="D266" s="334" t="s">
        <v>166</v>
      </c>
      <c r="E266" s="333" t="s">
        <v>87</v>
      </c>
      <c r="F266" s="331" t="s">
        <v>79</v>
      </c>
      <c r="G266" s="331" t="s">
        <v>80</v>
      </c>
      <c r="H266" s="331" t="s">
        <v>153</v>
      </c>
      <c r="I266" s="331" t="s">
        <v>160</v>
      </c>
      <c r="J266" s="331" t="s">
        <v>162</v>
      </c>
      <c r="K266" s="331" t="s">
        <v>83</v>
      </c>
      <c r="L266" s="331" t="s">
        <v>186</v>
      </c>
      <c r="M266" s="331" t="s">
        <v>187</v>
      </c>
      <c r="N266" s="331" t="s">
        <v>81</v>
      </c>
      <c r="O266" s="334" t="s">
        <v>188</v>
      </c>
      <c r="P266" s="333" t="s">
        <v>85</v>
      </c>
      <c r="Q266" s="331" t="s">
        <v>189</v>
      </c>
      <c r="R266" s="334" t="s">
        <v>190</v>
      </c>
      <c r="S266" s="333" t="s">
        <v>191</v>
      </c>
      <c r="T266" s="331" t="s">
        <v>192</v>
      </c>
      <c r="U266" s="334" t="s">
        <v>193</v>
      </c>
      <c r="V266" s="333" t="s">
        <v>85</v>
      </c>
      <c r="W266" s="334" t="s">
        <v>189</v>
      </c>
    </row>
    <row r="267" spans="1:23" ht="24" customHeight="1">
      <c r="A267" s="281" t="s">
        <v>227</v>
      </c>
      <c r="B267" s="316">
        <f>SUM(B268:B277)</f>
        <v>1979</v>
      </c>
      <c r="C267" s="316">
        <f>SUM(C268:C277)</f>
        <v>21</v>
      </c>
      <c r="D267" s="304">
        <f>SUM(D268:D277)</f>
        <v>2000</v>
      </c>
      <c r="E267" s="379">
        <f aca="true" t="shared" si="11" ref="E267:U267">SUM(E268:E277)</f>
        <v>280</v>
      </c>
      <c r="F267" s="377">
        <f t="shared" si="11"/>
        <v>6</v>
      </c>
      <c r="G267" s="377">
        <f t="shared" si="11"/>
        <v>0</v>
      </c>
      <c r="H267" s="377">
        <f t="shared" si="11"/>
        <v>0</v>
      </c>
      <c r="I267" s="377">
        <f t="shared" si="11"/>
        <v>7</v>
      </c>
      <c r="J267" s="377">
        <f t="shared" si="11"/>
        <v>5</v>
      </c>
      <c r="K267" s="377">
        <f t="shared" si="11"/>
        <v>0</v>
      </c>
      <c r="L267" s="377">
        <f t="shared" si="11"/>
        <v>1</v>
      </c>
      <c r="M267" s="377">
        <f t="shared" si="11"/>
        <v>299</v>
      </c>
      <c r="N267" s="377">
        <f t="shared" si="11"/>
        <v>2</v>
      </c>
      <c r="O267" s="306">
        <f t="shared" si="11"/>
        <v>301</v>
      </c>
      <c r="P267" s="278">
        <f t="shared" si="11"/>
        <v>26</v>
      </c>
      <c r="Q267" s="343">
        <f t="shared" si="11"/>
        <v>3</v>
      </c>
      <c r="R267" s="309">
        <f>SUM(R268:R277)</f>
        <v>29</v>
      </c>
      <c r="S267" s="322">
        <f t="shared" si="11"/>
        <v>1654</v>
      </c>
      <c r="T267" s="323">
        <f t="shared" si="11"/>
        <v>16</v>
      </c>
      <c r="U267" s="312">
        <f t="shared" si="11"/>
        <v>1670</v>
      </c>
      <c r="V267" s="309">
        <f>SUM(V268:V277)</f>
        <v>511</v>
      </c>
      <c r="W267" s="309">
        <f>SUM(W268:W277)</f>
        <v>320</v>
      </c>
    </row>
    <row r="268" spans="1:35" s="251" customFormat="1" ht="21" customHeight="1">
      <c r="A268" s="393" t="s">
        <v>234</v>
      </c>
      <c r="B268" s="332">
        <v>610</v>
      </c>
      <c r="C268" s="332">
        <v>1</v>
      </c>
      <c r="D268" s="304">
        <f aca="true" t="shared" si="12" ref="D268:D277">+B268+C268</f>
        <v>611</v>
      </c>
      <c r="E268" s="378">
        <v>81</v>
      </c>
      <c r="F268" s="378">
        <v>2</v>
      </c>
      <c r="G268" s="378">
        <v>0</v>
      </c>
      <c r="H268" s="378">
        <v>0</v>
      </c>
      <c r="I268" s="378">
        <v>0</v>
      </c>
      <c r="J268" s="378">
        <v>0</v>
      </c>
      <c r="K268" s="378">
        <v>0</v>
      </c>
      <c r="L268" s="378">
        <v>0</v>
      </c>
      <c r="M268" s="378">
        <f>SUM(E268:L268)</f>
        <v>83</v>
      </c>
      <c r="N268" s="378">
        <v>0</v>
      </c>
      <c r="O268" s="380">
        <f>SUM(M268:N268)</f>
        <v>83</v>
      </c>
      <c r="P268" s="344">
        <v>6</v>
      </c>
      <c r="Q268" s="344">
        <v>0</v>
      </c>
      <c r="R268" s="372">
        <f>SUM(P268:Q268)</f>
        <v>6</v>
      </c>
      <c r="S268" s="351">
        <f aca="true" t="shared" si="13" ref="S268:S277">+B268-M268-P268</f>
        <v>521</v>
      </c>
      <c r="T268" s="350">
        <f aca="true" t="shared" si="14" ref="T268:T277">+C268-N268-Q268</f>
        <v>1</v>
      </c>
      <c r="U268" s="352">
        <f>+S268+T268</f>
        <v>522</v>
      </c>
      <c r="V268" s="345">
        <v>115</v>
      </c>
      <c r="W268" s="372">
        <v>83</v>
      </c>
      <c r="X268" s="252"/>
      <c r="Y268" s="252"/>
      <c r="Z268" s="252"/>
      <c r="AA268" s="252"/>
      <c r="AB268" s="252"/>
      <c r="AC268" s="252"/>
      <c r="AD268" s="252"/>
      <c r="AE268" s="252"/>
      <c r="AF268" s="252"/>
      <c r="AG268" s="252"/>
      <c r="AH268" s="252"/>
      <c r="AI268" s="252"/>
    </row>
    <row r="269" spans="1:35" s="251" customFormat="1" ht="21" customHeight="1">
      <c r="A269" s="393" t="s">
        <v>281</v>
      </c>
      <c r="B269" s="332">
        <v>163</v>
      </c>
      <c r="C269" s="332">
        <v>2</v>
      </c>
      <c r="D269" s="304">
        <f t="shared" si="12"/>
        <v>165</v>
      </c>
      <c r="E269" s="378">
        <v>19</v>
      </c>
      <c r="F269" s="378">
        <v>0</v>
      </c>
      <c r="G269" s="378">
        <v>0</v>
      </c>
      <c r="H269" s="378">
        <v>0</v>
      </c>
      <c r="I269" s="378">
        <v>2</v>
      </c>
      <c r="J269" s="378">
        <v>2</v>
      </c>
      <c r="K269" s="378">
        <v>0</v>
      </c>
      <c r="L269" s="378">
        <v>1</v>
      </c>
      <c r="M269" s="378">
        <f aca="true" t="shared" si="15" ref="M269:M277">SUM(E269:L269)</f>
        <v>24</v>
      </c>
      <c r="N269" s="378">
        <v>1</v>
      </c>
      <c r="O269" s="380">
        <f aca="true" t="shared" si="16" ref="O269:O277">SUM(M269:N269)</f>
        <v>25</v>
      </c>
      <c r="P269" s="344">
        <v>6</v>
      </c>
      <c r="Q269" s="344">
        <v>0</v>
      </c>
      <c r="R269" s="372">
        <f aca="true" t="shared" si="17" ref="R269:R277">SUM(P269:Q269)</f>
        <v>6</v>
      </c>
      <c r="S269" s="351">
        <f t="shared" si="13"/>
        <v>133</v>
      </c>
      <c r="T269" s="350">
        <f t="shared" si="14"/>
        <v>1</v>
      </c>
      <c r="U269" s="352">
        <f>+S269+T269</f>
        <v>134</v>
      </c>
      <c r="V269" s="345">
        <v>60</v>
      </c>
      <c r="W269" s="372">
        <v>36</v>
      </c>
      <c r="X269" s="252"/>
      <c r="Y269" s="252"/>
      <c r="Z269" s="252"/>
      <c r="AA269" s="252"/>
      <c r="AB269" s="252"/>
      <c r="AC269" s="252"/>
      <c r="AD269" s="252"/>
      <c r="AE269" s="252"/>
      <c r="AF269" s="252"/>
      <c r="AG269" s="252"/>
      <c r="AH269" s="252"/>
      <c r="AI269" s="252"/>
    </row>
    <row r="270" spans="1:35" s="251" customFormat="1" ht="21" customHeight="1">
      <c r="A270" s="393" t="s">
        <v>260</v>
      </c>
      <c r="B270" s="332">
        <v>531</v>
      </c>
      <c r="C270" s="332">
        <v>0</v>
      </c>
      <c r="D270" s="304">
        <f t="shared" si="12"/>
        <v>531</v>
      </c>
      <c r="E270" s="378">
        <v>89</v>
      </c>
      <c r="F270" s="378">
        <v>0</v>
      </c>
      <c r="G270" s="378">
        <v>0</v>
      </c>
      <c r="H270" s="378">
        <v>0</v>
      </c>
      <c r="I270" s="378">
        <v>3</v>
      </c>
      <c r="J270" s="378">
        <v>0</v>
      </c>
      <c r="K270" s="378">
        <v>0</v>
      </c>
      <c r="L270" s="378">
        <v>0</v>
      </c>
      <c r="M270" s="378">
        <f t="shared" si="15"/>
        <v>92</v>
      </c>
      <c r="N270" s="378">
        <v>0</v>
      </c>
      <c r="O270" s="380">
        <f t="shared" si="16"/>
        <v>92</v>
      </c>
      <c r="P270" s="344">
        <v>3</v>
      </c>
      <c r="Q270" s="344">
        <v>0</v>
      </c>
      <c r="R270" s="372">
        <f t="shared" si="17"/>
        <v>3</v>
      </c>
      <c r="S270" s="351">
        <f t="shared" si="13"/>
        <v>436</v>
      </c>
      <c r="T270" s="350">
        <f t="shared" si="14"/>
        <v>0</v>
      </c>
      <c r="U270" s="352">
        <f aca="true" t="shared" si="18" ref="U270:U276">+S270+T270</f>
        <v>436</v>
      </c>
      <c r="V270" s="345">
        <v>66</v>
      </c>
      <c r="W270" s="372">
        <v>89</v>
      </c>
      <c r="X270" s="252"/>
      <c r="Y270" s="252"/>
      <c r="Z270" s="252"/>
      <c r="AA270" s="252"/>
      <c r="AB270" s="252"/>
      <c r="AC270" s="252"/>
      <c r="AD270" s="252"/>
      <c r="AE270" s="252"/>
      <c r="AF270" s="252"/>
      <c r="AG270" s="252"/>
      <c r="AH270" s="252"/>
      <c r="AI270" s="252"/>
    </row>
    <row r="271" spans="1:35" s="251" customFormat="1" ht="21" customHeight="1">
      <c r="A271" s="393" t="s">
        <v>282</v>
      </c>
      <c r="B271" s="332">
        <v>99</v>
      </c>
      <c r="C271" s="332">
        <v>6</v>
      </c>
      <c r="D271" s="304">
        <f t="shared" si="12"/>
        <v>105</v>
      </c>
      <c r="E271" s="378">
        <v>18</v>
      </c>
      <c r="F271" s="378">
        <v>1</v>
      </c>
      <c r="G271" s="378">
        <v>0</v>
      </c>
      <c r="H271" s="378">
        <v>0</v>
      </c>
      <c r="I271" s="378">
        <v>1</v>
      </c>
      <c r="J271" s="378">
        <v>1</v>
      </c>
      <c r="K271" s="378">
        <v>0</v>
      </c>
      <c r="L271" s="378">
        <v>0</v>
      </c>
      <c r="M271" s="378">
        <f t="shared" si="15"/>
        <v>21</v>
      </c>
      <c r="N271" s="378">
        <v>1</v>
      </c>
      <c r="O271" s="380">
        <f t="shared" si="16"/>
        <v>22</v>
      </c>
      <c r="P271" s="344">
        <v>2</v>
      </c>
      <c r="Q271" s="344">
        <v>0</v>
      </c>
      <c r="R271" s="372">
        <f t="shared" si="17"/>
        <v>2</v>
      </c>
      <c r="S271" s="351">
        <f t="shared" si="13"/>
        <v>76</v>
      </c>
      <c r="T271" s="350">
        <f t="shared" si="14"/>
        <v>5</v>
      </c>
      <c r="U271" s="352">
        <f t="shared" si="18"/>
        <v>81</v>
      </c>
      <c r="V271" s="345">
        <v>66</v>
      </c>
      <c r="W271" s="372">
        <v>31</v>
      </c>
      <c r="X271" s="252"/>
      <c r="Y271" s="252"/>
      <c r="Z271" s="252"/>
      <c r="AA271" s="252"/>
      <c r="AB271" s="252"/>
      <c r="AC271" s="252"/>
      <c r="AD271" s="252"/>
      <c r="AE271" s="252"/>
      <c r="AF271" s="252"/>
      <c r="AG271" s="252"/>
      <c r="AH271" s="252"/>
      <c r="AI271" s="252"/>
    </row>
    <row r="272" spans="1:35" s="251" customFormat="1" ht="21" customHeight="1">
      <c r="A272" s="393" t="s">
        <v>243</v>
      </c>
      <c r="B272" s="335">
        <v>165</v>
      </c>
      <c r="C272" s="332">
        <v>7</v>
      </c>
      <c r="D272" s="304">
        <f t="shared" si="12"/>
        <v>172</v>
      </c>
      <c r="E272" s="378">
        <v>7</v>
      </c>
      <c r="F272" s="378">
        <v>0</v>
      </c>
      <c r="G272" s="378">
        <v>0</v>
      </c>
      <c r="H272" s="378">
        <v>0</v>
      </c>
      <c r="I272" s="378">
        <v>1</v>
      </c>
      <c r="J272" s="378">
        <v>1</v>
      </c>
      <c r="K272" s="378">
        <v>0</v>
      </c>
      <c r="L272" s="378">
        <v>0</v>
      </c>
      <c r="M272" s="378">
        <f t="shared" si="15"/>
        <v>9</v>
      </c>
      <c r="N272" s="378">
        <v>0</v>
      </c>
      <c r="O272" s="380">
        <f t="shared" si="16"/>
        <v>9</v>
      </c>
      <c r="P272" s="345">
        <v>7</v>
      </c>
      <c r="Q272" s="344">
        <v>3</v>
      </c>
      <c r="R272" s="372">
        <f>SUM(P272:Q272)</f>
        <v>10</v>
      </c>
      <c r="S272" s="351">
        <f t="shared" si="13"/>
        <v>149</v>
      </c>
      <c r="T272" s="350">
        <f t="shared" si="14"/>
        <v>4</v>
      </c>
      <c r="U272" s="352">
        <f>+S272+T272</f>
        <v>153</v>
      </c>
      <c r="V272" s="345">
        <v>54</v>
      </c>
      <c r="W272" s="372">
        <v>9</v>
      </c>
      <c r="X272" s="252"/>
      <c r="Y272" s="252"/>
      <c r="Z272" s="252"/>
      <c r="AA272" s="252"/>
      <c r="AB272" s="252"/>
      <c r="AC272" s="252"/>
      <c r="AD272" s="252"/>
      <c r="AE272" s="252"/>
      <c r="AF272" s="252"/>
      <c r="AG272" s="252"/>
      <c r="AH272" s="252"/>
      <c r="AI272" s="252"/>
    </row>
    <row r="273" spans="1:45" s="587" customFormat="1" ht="21" customHeight="1">
      <c r="A273" s="393" t="s">
        <v>235</v>
      </c>
      <c r="B273" s="392">
        <v>56</v>
      </c>
      <c r="C273" s="332">
        <v>1</v>
      </c>
      <c r="D273" s="618">
        <f t="shared" si="12"/>
        <v>57</v>
      </c>
      <c r="E273" s="614">
        <v>9</v>
      </c>
      <c r="F273" s="378">
        <v>1</v>
      </c>
      <c r="G273" s="378">
        <v>0</v>
      </c>
      <c r="H273" s="378">
        <v>0</v>
      </c>
      <c r="I273" s="378">
        <v>0</v>
      </c>
      <c r="J273" s="378">
        <v>0</v>
      </c>
      <c r="K273" s="378">
        <v>0</v>
      </c>
      <c r="L273" s="378">
        <v>0</v>
      </c>
      <c r="M273" s="378">
        <f t="shared" si="15"/>
        <v>10</v>
      </c>
      <c r="N273" s="378">
        <v>0</v>
      </c>
      <c r="O273" s="380">
        <f t="shared" si="16"/>
        <v>10</v>
      </c>
      <c r="P273" s="365">
        <v>0</v>
      </c>
      <c r="Q273" s="344">
        <v>0</v>
      </c>
      <c r="R273" s="372">
        <f t="shared" si="17"/>
        <v>0</v>
      </c>
      <c r="S273" s="351">
        <f t="shared" si="13"/>
        <v>46</v>
      </c>
      <c r="T273" s="350">
        <f t="shared" si="14"/>
        <v>1</v>
      </c>
      <c r="U273" s="350">
        <f>+S273+T273</f>
        <v>47</v>
      </c>
      <c r="V273" s="615">
        <v>28</v>
      </c>
      <c r="W273" s="372">
        <v>12</v>
      </c>
      <c r="X273" s="251"/>
      <c r="Y273" s="251"/>
      <c r="Z273" s="251"/>
      <c r="AA273" s="251"/>
      <c r="AB273" s="251"/>
      <c r="AC273" s="251"/>
      <c r="AD273" s="251"/>
      <c r="AE273" s="251"/>
      <c r="AF273" s="251"/>
      <c r="AG273" s="251"/>
      <c r="AH273" s="251"/>
      <c r="AI273" s="251"/>
      <c r="AJ273" s="251"/>
      <c r="AK273" s="251"/>
      <c r="AL273" s="251"/>
      <c r="AM273" s="251"/>
      <c r="AN273" s="251"/>
      <c r="AO273" s="251"/>
      <c r="AP273" s="251"/>
      <c r="AQ273" s="251"/>
      <c r="AR273" s="251"/>
      <c r="AS273" s="251"/>
    </row>
    <row r="274" spans="1:35" s="251" customFormat="1" ht="21" customHeight="1">
      <c r="A274" s="393" t="s">
        <v>256</v>
      </c>
      <c r="B274" s="613">
        <v>71</v>
      </c>
      <c r="C274" s="603">
        <v>0</v>
      </c>
      <c r="D274" s="304">
        <f t="shared" si="12"/>
        <v>71</v>
      </c>
      <c r="E274" s="434">
        <v>7</v>
      </c>
      <c r="F274" s="378">
        <v>0</v>
      </c>
      <c r="G274" s="378">
        <v>0</v>
      </c>
      <c r="H274" s="383">
        <v>0</v>
      </c>
      <c r="I274" s="378">
        <v>0</v>
      </c>
      <c r="J274" s="378">
        <v>0</v>
      </c>
      <c r="K274" s="378">
        <v>0</v>
      </c>
      <c r="L274" s="378">
        <v>0</v>
      </c>
      <c r="M274" s="378">
        <f t="shared" si="15"/>
        <v>7</v>
      </c>
      <c r="N274" s="378">
        <v>0</v>
      </c>
      <c r="O274" s="380">
        <f t="shared" si="16"/>
        <v>7</v>
      </c>
      <c r="P274" s="345">
        <v>0</v>
      </c>
      <c r="Q274" s="344">
        <v>0</v>
      </c>
      <c r="R274" s="372">
        <f t="shared" si="17"/>
        <v>0</v>
      </c>
      <c r="S274" s="351">
        <f t="shared" si="13"/>
        <v>64</v>
      </c>
      <c r="T274" s="350">
        <f t="shared" si="14"/>
        <v>0</v>
      </c>
      <c r="U274" s="352">
        <f t="shared" si="18"/>
        <v>64</v>
      </c>
      <c r="V274" s="345">
        <v>16</v>
      </c>
      <c r="W274" s="372">
        <v>5</v>
      </c>
      <c r="X274" s="252"/>
      <c r="Y274" s="252"/>
      <c r="Z274" s="252"/>
      <c r="AA274" s="252"/>
      <c r="AB274" s="252"/>
      <c r="AC274" s="252"/>
      <c r="AD274" s="252"/>
      <c r="AE274" s="252"/>
      <c r="AF274" s="252"/>
      <c r="AG274" s="252"/>
      <c r="AH274" s="252"/>
      <c r="AI274" s="252"/>
    </row>
    <row r="275" spans="1:35" s="251" customFormat="1" ht="21" customHeight="1">
      <c r="A275" s="393" t="s">
        <v>221</v>
      </c>
      <c r="B275" s="335">
        <v>92</v>
      </c>
      <c r="C275" s="332">
        <v>1</v>
      </c>
      <c r="D275" s="304">
        <f t="shared" si="12"/>
        <v>93</v>
      </c>
      <c r="E275" s="434">
        <v>19</v>
      </c>
      <c r="F275" s="378">
        <v>0</v>
      </c>
      <c r="G275" s="378">
        <v>0</v>
      </c>
      <c r="H275" s="378">
        <v>0</v>
      </c>
      <c r="I275" s="378">
        <v>0</v>
      </c>
      <c r="J275" s="378">
        <v>0</v>
      </c>
      <c r="K275" s="378">
        <v>0</v>
      </c>
      <c r="L275" s="378">
        <v>0</v>
      </c>
      <c r="M275" s="378">
        <f t="shared" si="15"/>
        <v>19</v>
      </c>
      <c r="N275" s="378">
        <v>0</v>
      </c>
      <c r="O275" s="380">
        <f t="shared" si="16"/>
        <v>19</v>
      </c>
      <c r="P275" s="345">
        <v>0</v>
      </c>
      <c r="Q275" s="344">
        <v>0</v>
      </c>
      <c r="R275" s="372">
        <f t="shared" si="17"/>
        <v>0</v>
      </c>
      <c r="S275" s="351">
        <f t="shared" si="13"/>
        <v>73</v>
      </c>
      <c r="T275" s="350">
        <f t="shared" si="14"/>
        <v>1</v>
      </c>
      <c r="U275" s="352">
        <f t="shared" si="18"/>
        <v>74</v>
      </c>
      <c r="V275" s="345">
        <v>25</v>
      </c>
      <c r="W275" s="372">
        <v>26</v>
      </c>
      <c r="X275" s="252"/>
      <c r="Y275" s="252"/>
      <c r="Z275" s="252"/>
      <c r="AA275" s="252"/>
      <c r="AB275" s="252"/>
      <c r="AC275" s="252"/>
      <c r="AD275" s="252"/>
      <c r="AE275" s="252"/>
      <c r="AF275" s="252"/>
      <c r="AG275" s="252"/>
      <c r="AH275" s="252"/>
      <c r="AI275" s="252"/>
    </row>
    <row r="276" spans="1:35" s="251" customFormat="1" ht="21" customHeight="1">
      <c r="A276" s="393" t="s">
        <v>223</v>
      </c>
      <c r="B276" s="335">
        <v>79</v>
      </c>
      <c r="C276" s="332">
        <v>3</v>
      </c>
      <c r="D276" s="304">
        <f t="shared" si="12"/>
        <v>82</v>
      </c>
      <c r="E276" s="434">
        <v>19</v>
      </c>
      <c r="F276" s="378">
        <v>1</v>
      </c>
      <c r="G276" s="378">
        <v>0</v>
      </c>
      <c r="H276" s="378">
        <v>0</v>
      </c>
      <c r="I276" s="378">
        <v>0</v>
      </c>
      <c r="J276" s="378">
        <v>1</v>
      </c>
      <c r="K276" s="378">
        <v>0</v>
      </c>
      <c r="L276" s="378">
        <v>0</v>
      </c>
      <c r="M276" s="378">
        <f t="shared" si="15"/>
        <v>21</v>
      </c>
      <c r="N276" s="378">
        <v>0</v>
      </c>
      <c r="O276" s="380">
        <f t="shared" si="16"/>
        <v>21</v>
      </c>
      <c r="P276" s="345">
        <v>1</v>
      </c>
      <c r="Q276" s="344">
        <v>0</v>
      </c>
      <c r="R276" s="372">
        <f t="shared" si="17"/>
        <v>1</v>
      </c>
      <c r="S276" s="351">
        <f t="shared" si="13"/>
        <v>57</v>
      </c>
      <c r="T276" s="350">
        <f t="shared" si="14"/>
        <v>3</v>
      </c>
      <c r="U276" s="352">
        <f t="shared" si="18"/>
        <v>60</v>
      </c>
      <c r="V276" s="345">
        <v>42</v>
      </c>
      <c r="W276" s="372">
        <v>17</v>
      </c>
      <c r="X276" s="252"/>
      <c r="Y276" s="252"/>
      <c r="Z276" s="252"/>
      <c r="AA276" s="252"/>
      <c r="AB276" s="252"/>
      <c r="AC276" s="252"/>
      <c r="AD276" s="252"/>
      <c r="AE276" s="252"/>
      <c r="AF276" s="252"/>
      <c r="AG276" s="252"/>
      <c r="AH276" s="252"/>
      <c r="AI276" s="252"/>
    </row>
    <row r="277" spans="1:35" s="251" customFormat="1" ht="21" customHeight="1" thickBot="1">
      <c r="A277" s="394" t="s">
        <v>222</v>
      </c>
      <c r="B277" s="336">
        <v>113</v>
      </c>
      <c r="C277" s="337">
        <v>0</v>
      </c>
      <c r="D277" s="304">
        <f t="shared" si="12"/>
        <v>113</v>
      </c>
      <c r="E277" s="433">
        <v>12</v>
      </c>
      <c r="F277" s="433">
        <v>1</v>
      </c>
      <c r="G277" s="433">
        <v>0</v>
      </c>
      <c r="H277" s="433">
        <v>0</v>
      </c>
      <c r="I277" s="433">
        <v>0</v>
      </c>
      <c r="J277" s="433">
        <v>0</v>
      </c>
      <c r="K277" s="433">
        <v>0</v>
      </c>
      <c r="L277" s="433">
        <v>0</v>
      </c>
      <c r="M277" s="381">
        <f t="shared" si="15"/>
        <v>13</v>
      </c>
      <c r="N277" s="381">
        <v>0</v>
      </c>
      <c r="O277" s="382">
        <f t="shared" si="16"/>
        <v>13</v>
      </c>
      <c r="P277" s="346">
        <v>1</v>
      </c>
      <c r="Q277" s="347">
        <v>0</v>
      </c>
      <c r="R277" s="328">
        <f t="shared" si="17"/>
        <v>1</v>
      </c>
      <c r="S277" s="353">
        <f t="shared" si="13"/>
        <v>99</v>
      </c>
      <c r="T277" s="354">
        <f t="shared" si="14"/>
        <v>0</v>
      </c>
      <c r="U277" s="355">
        <f>+S277+T277</f>
        <v>99</v>
      </c>
      <c r="V277" s="346">
        <v>39</v>
      </c>
      <c r="W277" s="328">
        <v>12</v>
      </c>
      <c r="X277" s="252"/>
      <c r="Y277" s="252"/>
      <c r="Z277" s="252"/>
      <c r="AA277" s="252"/>
      <c r="AB277" s="252"/>
      <c r="AC277" s="252"/>
      <c r="AD277" s="252"/>
      <c r="AE277" s="252"/>
      <c r="AF277" s="252"/>
      <c r="AG277" s="252"/>
      <c r="AH277" s="252"/>
      <c r="AI277" s="252"/>
    </row>
    <row r="278" spans="1:33" s="43" customFormat="1" ht="12.75" customHeight="1">
      <c r="A278" s="695" t="s">
        <v>308</v>
      </c>
      <c r="B278" s="695"/>
      <c r="C278" s="695"/>
      <c r="D278" s="695"/>
      <c r="E278" s="695"/>
      <c r="F278" s="695"/>
      <c r="G278" s="695"/>
      <c r="H278" s="695"/>
      <c r="I278" s="695"/>
      <c r="J278" s="695"/>
      <c r="K278" s="695"/>
      <c r="L278" s="695"/>
      <c r="M278" s="695"/>
      <c r="N278" s="695"/>
      <c r="O278" s="695"/>
      <c r="P278" s="695"/>
      <c r="Q278" s="695"/>
      <c r="R278" s="695"/>
      <c r="S278" s="695"/>
      <c r="T278" s="695"/>
      <c r="U278" s="695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</row>
    <row r="279" spans="1:35" s="62" customFormat="1" ht="10.5" customHeight="1">
      <c r="A279" s="315"/>
      <c r="B279" s="266"/>
      <c r="C279" s="266"/>
      <c r="D279" s="266"/>
      <c r="E279" s="266"/>
      <c r="F279" s="266"/>
      <c r="G279" s="266"/>
      <c r="H279" s="266"/>
      <c r="I279" s="266"/>
      <c r="J279" s="266"/>
      <c r="K279" s="266"/>
      <c r="L279" s="266"/>
      <c r="M279" s="266"/>
      <c r="N279" s="266"/>
      <c r="O279" s="266"/>
      <c r="P279" s="266"/>
      <c r="Q279" s="266"/>
      <c r="R279" s="266"/>
      <c r="S279" s="266"/>
      <c r="T279" s="266"/>
      <c r="U279" s="46"/>
      <c r="V279" s="266"/>
      <c r="W279" s="26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</row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.5" customHeight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7.25" customHeight="1" hidden="1"/>
    <row r="321" ht="17.25" customHeight="1" hidden="1"/>
    <row r="322" ht="17.25" customHeight="1" hidden="1"/>
    <row r="323" ht="17.25" customHeight="1" hidden="1"/>
    <row r="330" ht="22.5" customHeight="1"/>
  </sheetData>
  <sheetProtection/>
  <mergeCells count="81">
    <mergeCell ref="B232:C232"/>
    <mergeCell ref="D232:D233"/>
    <mergeCell ref="E232:E233"/>
    <mergeCell ref="F232:F233"/>
    <mergeCell ref="A230:W230"/>
    <mergeCell ref="E125:E126"/>
    <mergeCell ref="M158:N158"/>
    <mergeCell ref="O158:O159"/>
    <mergeCell ref="A158:A160"/>
    <mergeCell ref="B158:C158"/>
    <mergeCell ref="A120:W120"/>
    <mergeCell ref="A121:W121"/>
    <mergeCell ref="A123:W123"/>
    <mergeCell ref="V158:W158"/>
    <mergeCell ref="V125:W125"/>
    <mergeCell ref="A156:W156"/>
    <mergeCell ref="R158:R159"/>
    <mergeCell ref="S158:T158"/>
    <mergeCell ref="S125:T125"/>
    <mergeCell ref="U125:U126"/>
    <mergeCell ref="V264:W264"/>
    <mergeCell ref="A262:W262"/>
    <mergeCell ref="U264:U265"/>
    <mergeCell ref="P232:Q232"/>
    <mergeCell ref="R232:R233"/>
    <mergeCell ref="S232:T232"/>
    <mergeCell ref="U232:U233"/>
    <mergeCell ref="A238:U238"/>
    <mergeCell ref="G232:G233"/>
    <mergeCell ref="I232:I233"/>
    <mergeCell ref="D264:D265"/>
    <mergeCell ref="E264:E265"/>
    <mergeCell ref="F264:F265"/>
    <mergeCell ref="G264:G265"/>
    <mergeCell ref="H264:H265"/>
    <mergeCell ref="U158:U159"/>
    <mergeCell ref="D158:D159"/>
    <mergeCell ref="A232:A234"/>
    <mergeCell ref="A278:U278"/>
    <mergeCell ref="J264:L264"/>
    <mergeCell ref="M264:N264"/>
    <mergeCell ref="O264:O265"/>
    <mergeCell ref="P264:Q264"/>
    <mergeCell ref="R264:R265"/>
    <mergeCell ref="S264:T264"/>
    <mergeCell ref="A264:A266"/>
    <mergeCell ref="H232:H233"/>
    <mergeCell ref="B264:C264"/>
    <mergeCell ref="E158:E159"/>
    <mergeCell ref="F158:F159"/>
    <mergeCell ref="H158:H159"/>
    <mergeCell ref="I158:I159"/>
    <mergeCell ref="A130:U130"/>
    <mergeCell ref="P158:Q158"/>
    <mergeCell ref="G158:G159"/>
    <mergeCell ref="J158:L158"/>
    <mergeCell ref="I264:I265"/>
    <mergeCell ref="V232:W232"/>
    <mergeCell ref="A175:U175"/>
    <mergeCell ref="J232:L232"/>
    <mergeCell ref="O232:O233"/>
    <mergeCell ref="M232:N232"/>
    <mergeCell ref="H125:H126"/>
    <mergeCell ref="I125:I126"/>
    <mergeCell ref="J125:L125"/>
    <mergeCell ref="F125:F126"/>
    <mergeCell ref="P125:Q125"/>
    <mergeCell ref="A2:S2"/>
    <mergeCell ref="T2:U2"/>
    <mergeCell ref="A27:U27"/>
    <mergeCell ref="A87:U87"/>
    <mergeCell ref="A93:U93"/>
    <mergeCell ref="A98:U98"/>
    <mergeCell ref="A88:U88"/>
    <mergeCell ref="A125:A127"/>
    <mergeCell ref="B125:C125"/>
    <mergeCell ref="D125:D126"/>
    <mergeCell ref="R125:R126"/>
    <mergeCell ref="M125:N125"/>
    <mergeCell ref="O125:O126"/>
    <mergeCell ref="G125:G126"/>
  </mergeCells>
  <hyperlinks>
    <hyperlink ref="A130" r:id="rId1" display="http://www.pj.gob.pe/"/>
    <hyperlink ref="A175" r:id="rId2" display="http://www.pj.gob.pe/"/>
    <hyperlink ref="A238" r:id="rId3" display="http://www.pj.gob.pe/"/>
    <hyperlink ref="A278" r:id="rId4" display="http://www.pj.gob.pe/"/>
  </hyperlinks>
  <printOptions horizontalCentered="1" verticalCentered="1"/>
  <pageMargins left="0.5905511811023623" right="0.2362204724409449" top="0.2362204724409449" bottom="1.7322834645669292" header="0" footer="0.2362204724409449"/>
  <pageSetup horizontalDpi="600" verticalDpi="600" orientation="portrait" paperSize="9" scale="50" r:id="rId6"/>
  <headerFooter scaleWithDoc="0" alignWithMargins="0">
    <oddFooter>&amp;CPágina &amp;P</oddFooter>
  </headerFooter>
  <rowBreaks count="1" manualBreakCount="1">
    <brk id="207" max="255" man="1"/>
  </rowBreaks>
  <drawing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soporte</dc:creator>
  <cp:keywords/>
  <dc:description/>
  <cp:lastModifiedBy>PJUDICIAL</cp:lastModifiedBy>
  <cp:lastPrinted>2018-03-13T20:14:01Z</cp:lastPrinted>
  <dcterms:created xsi:type="dcterms:W3CDTF">2010-07-12T21:49:07Z</dcterms:created>
  <dcterms:modified xsi:type="dcterms:W3CDTF">2018-03-13T20:18:43Z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