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3"/>
  </bookViews>
  <sheets>
    <sheet name="3. Ejecución Pptal Fuentes." sheetId="1" state="hidden" r:id="rId1"/>
    <sheet name="13. Logística - Procesos" sheetId="2" state="hidden" r:id="rId2"/>
    <sheet name="20. Carga y Producción Judi (e)" sheetId="3" state="hidden" r:id="rId3"/>
    <sheet name="BOLETIN" sheetId="4" r:id="rId4"/>
    <sheet name="NCPP " sheetId="5" r:id="rId5"/>
  </sheets>
  <definedNames>
    <definedName name="_xlnm.Print_Area" localSheetId="0">'3. Ejecución Pptal Fuentes.'!$A$1:$N$72</definedName>
    <definedName name="_xlnm.Print_Area" localSheetId="1">'13. Logística - Procesos'!$C$4:$N$80</definedName>
    <definedName name="_xlnm.Print_Area" localSheetId="2">'20. Carga y Producción Judi (e)'!$C$5:$P$70</definedName>
    <definedName name="_xlnm.Print_Area" localSheetId="3">'BOLETIN'!$A$1:$U$549</definedName>
  </definedNames>
  <calcPr fullCalcOnLoad="1"/>
</workbook>
</file>

<file path=xl/sharedStrings.xml><?xml version="1.0" encoding="utf-8"?>
<sst xmlns="http://schemas.openxmlformats.org/spreadsheetml/2006/main" count="1170" uniqueCount="330">
  <si>
    <t>PODER JUDICIAL: EJECUCION DEL PRESUPUESTO INSTITUCIONAL SEGÚN CATEGORÍA DEL GASTO, 2010-11</t>
  </si>
  <si>
    <t>(En Miles de Nuevos Soles)</t>
  </si>
  <si>
    <t>CATEGORÍA                                                                 DEL GASTO</t>
  </si>
  <si>
    <t>2010</t>
  </si>
  <si>
    <t>2011</t>
  </si>
  <si>
    <t>PRESUPUESTO INSTITUCIONAL</t>
  </si>
  <si>
    <t>EJECUCIÓN                  ENERO-AGOSTO</t>
  </si>
  <si>
    <t>PRESUPUESTO INSTITUCIONAL MODIFICADO</t>
  </si>
  <si>
    <t>EJECUCIÓN ENERO-AGOSTO</t>
  </si>
  <si>
    <t>Miles de 
S/.</t>
  </si>
  <si>
    <t>Avance             %</t>
  </si>
  <si>
    <t>Recursos Ordinarios</t>
  </si>
  <si>
    <t>Recursos Propios</t>
  </si>
  <si>
    <t>Crédito</t>
  </si>
  <si>
    <t>Donaciones y Transferencias</t>
  </si>
  <si>
    <t>Total</t>
  </si>
  <si>
    <t xml:space="preserve">  </t>
  </si>
  <si>
    <t>TOTAL</t>
  </si>
  <si>
    <t>GASTO CORRIENTE</t>
  </si>
  <si>
    <t>Personal y Obligaciones Soc.</t>
  </si>
  <si>
    <t>Pensiones y Otras Prestaciones Soc.</t>
  </si>
  <si>
    <t>Bienes y Servicios</t>
  </si>
  <si>
    <t>Otros Gastos</t>
  </si>
  <si>
    <t>GASTO DE CAPITAL</t>
  </si>
  <si>
    <t>Adquisición de Activos No Financ.</t>
  </si>
  <si>
    <t>FUENTE: Gerencia de Planificación - Sub Gerencia de Planes y Presupuesto</t>
  </si>
  <si>
    <t>E</t>
  </si>
  <si>
    <t>Al mes de abril el Presupuesto Institucional Modificado  presenta una menor asignación presupuestal de 4% en la Fuente de Financiamiento Recursos Ordinarios. En tanto las Fuentes de Financiamiento de Recursos Directamente Recaudados presentan una mayor asignación de 62%  en comparación al año anterior.Cabe resaltar que el presupuesto Institucional Modificado de manera global presentó una asignación de 1.89% respecto al cierre del Presupuesto Institucional Modificado del año anterior.</t>
  </si>
  <si>
    <t>F</t>
  </si>
  <si>
    <t>M</t>
  </si>
  <si>
    <t>A</t>
  </si>
  <si>
    <t>J</t>
  </si>
  <si>
    <t>S</t>
  </si>
  <si>
    <t>O</t>
  </si>
  <si>
    <t>N</t>
  </si>
  <si>
    <t>D</t>
  </si>
  <si>
    <t>PODER JUDICIAL: EJECUCIÓN DEL PROGRAMA ANUAL DE CONTRATACIONES</t>
  </si>
  <si>
    <t>Enero-Octubre/2011</t>
  </si>
  <si>
    <t>CONCEPTO</t>
  </si>
  <si>
    <t>PLAN ANUAL DE CONTRATACIONES</t>
  </si>
  <si>
    <t>EJECUCIÓN DEL PLAN</t>
  </si>
  <si>
    <t>PAC INICIAL</t>
  </si>
  <si>
    <t>PAC OCTUBRE</t>
  </si>
  <si>
    <t>Enero-Octubre</t>
  </si>
  <si>
    <t>Avance (%)</t>
  </si>
  <si>
    <t>N° de Procesos</t>
  </si>
  <si>
    <t>Importe                           (Miles de S/.)</t>
  </si>
  <si>
    <t>Importe</t>
  </si>
  <si>
    <t>TIPO DE PROCESO</t>
  </si>
  <si>
    <t>Adjudicación de Menor Cuantía</t>
  </si>
  <si>
    <t>Adjudicación Directa Pública</t>
  </si>
  <si>
    <t>Adjudicación Directa Selectiva</t>
  </si>
  <si>
    <t>Concurso Público</t>
  </si>
  <si>
    <t>Exoneraciones</t>
  </si>
  <si>
    <t>Licitación Pública</t>
  </si>
  <si>
    <t>AREA EJECUTORA</t>
  </si>
  <si>
    <t>GERENCIA GENERAL</t>
  </si>
  <si>
    <t>SubGerencia Logística</t>
  </si>
  <si>
    <t>DISTRITOS JUDICIALES</t>
  </si>
  <si>
    <t>Amazonas</t>
  </si>
  <si>
    <t>Ancash</t>
  </si>
  <si>
    <t>Apurimac</t>
  </si>
  <si>
    <t>Arequipa</t>
  </si>
  <si>
    <t>Ayacucho</t>
  </si>
  <si>
    <t>Cajamarca</t>
  </si>
  <si>
    <t>Callao</t>
  </si>
  <si>
    <t>Cañete</t>
  </si>
  <si>
    <t>Cusco</t>
  </si>
  <si>
    <t>Huancavelica</t>
  </si>
  <si>
    <t>Huánuco</t>
  </si>
  <si>
    <t>Huaura</t>
  </si>
  <si>
    <t>Ica</t>
  </si>
  <si>
    <t>Junín</t>
  </si>
  <si>
    <t>La Libertad</t>
  </si>
  <si>
    <t>Lambayeque</t>
  </si>
  <si>
    <t>Lima</t>
  </si>
  <si>
    <t>Lima Norte</t>
  </si>
  <si>
    <t>Lima Sur</t>
  </si>
  <si>
    <t>Loreto</t>
  </si>
  <si>
    <t>Madre de Dios</t>
  </si>
  <si>
    <t xml:space="preserve">Moquegua </t>
  </si>
  <si>
    <t>Pasco</t>
  </si>
  <si>
    <t>Piura</t>
  </si>
  <si>
    <t>Puno</t>
  </si>
  <si>
    <t>San Martín</t>
  </si>
  <si>
    <t>Santa</t>
  </si>
  <si>
    <t>Sullana</t>
  </si>
  <si>
    <t>Tacna</t>
  </si>
  <si>
    <t>Tumbes</t>
  </si>
  <si>
    <t>Ucayali</t>
  </si>
  <si>
    <t xml:space="preserve">       Fuente: Sub Gerencia de Logística – Area de Apoyo a la Sub Gerencia de Logística</t>
  </si>
  <si>
    <t>Programa Anual</t>
  </si>
  <si>
    <t>Ejecución Ene-Ago</t>
  </si>
  <si>
    <t>Gerencia General</t>
  </si>
  <si>
    <t>Cortes Superiores</t>
  </si>
  <si>
    <t>PODER JUDICIAL: CARGA PROCESAL Y PRODUCCIÓN DE EXPEDIENTES JUDICIALES EN TRÁMITE Y EJECUCIÓN</t>
  </si>
  <si>
    <t xml:space="preserve"> Enero-Octubre/2010-11</t>
  </si>
  <si>
    <t>Enero-Octubre/2010</t>
  </si>
  <si>
    <t>Var. % Producción 2011/2010</t>
  </si>
  <si>
    <t>PENDIENTES</t>
  </si>
  <si>
    <t>INGRESADOS</t>
  </si>
  <si>
    <t>CARGA PROCESAL</t>
  </si>
  <si>
    <t>PRODUCCIÓN JUDICIAL</t>
  </si>
  <si>
    <t>ÓRGANO                 JURISDICCIONAL</t>
  </si>
  <si>
    <t>COD_TIPO_DEP_SIS</t>
  </si>
  <si>
    <t>INGRESOS</t>
  </si>
  <si>
    <t>PEND</t>
  </si>
  <si>
    <t>Prod</t>
  </si>
  <si>
    <t>ingreso</t>
  </si>
  <si>
    <t>resuelto</t>
  </si>
  <si>
    <t>Salas Superiores</t>
  </si>
  <si>
    <t>Juzgados Especia-lizados y Mixtos</t>
  </si>
  <si>
    <t>Juzgados de Paz Letrados</t>
  </si>
  <si>
    <t>DISTRITO JUDICIAL</t>
  </si>
  <si>
    <t>DES_CORTE</t>
  </si>
  <si>
    <t>PROD</t>
  </si>
  <si>
    <t>pend</t>
  </si>
  <si>
    <t>AMAZONAS</t>
  </si>
  <si>
    <t>SumaDetotalingtramite</t>
  </si>
  <si>
    <t>ANCASH</t>
  </si>
  <si>
    <t>APURIMAC</t>
  </si>
  <si>
    <t>AREQUIPA</t>
  </si>
  <si>
    <t>AYACUCHO</t>
  </si>
  <si>
    <t>CAJAMARCA</t>
  </si>
  <si>
    <t>CALLAO</t>
  </si>
  <si>
    <t>CAÑETE</t>
  </si>
  <si>
    <t>CORTE SUPREMA</t>
  </si>
  <si>
    <t>CUSCO</t>
  </si>
  <si>
    <t>HUANCAVELICA</t>
  </si>
  <si>
    <t>HUANUCO</t>
  </si>
  <si>
    <t>HUAURA</t>
  </si>
  <si>
    <t>ICA</t>
  </si>
  <si>
    <t>JUNIN</t>
  </si>
  <si>
    <t>LA LIBERTAD</t>
  </si>
  <si>
    <t>LAMBAYEQUE</t>
  </si>
  <si>
    <t>LIMA</t>
  </si>
  <si>
    <t>LIMA NORTE</t>
  </si>
  <si>
    <t>LIMA SUR</t>
  </si>
  <si>
    <t>LORETO</t>
  </si>
  <si>
    <t>MADRE DE DIOS</t>
  </si>
  <si>
    <t>MOQUEGUA</t>
  </si>
  <si>
    <t>PASCO</t>
  </si>
  <si>
    <t>PIURA</t>
  </si>
  <si>
    <t>PUNO</t>
  </si>
  <si>
    <t>SAN MARTIN</t>
  </si>
  <si>
    <t>SANTA</t>
  </si>
  <si>
    <t>TACNA</t>
  </si>
  <si>
    <t>TUMBES</t>
  </si>
  <si>
    <t>UCAYALI</t>
  </si>
  <si>
    <t>S. Penal y Jz. Supr.</t>
  </si>
  <si>
    <t>Fuente: Gerencia de Planificación Sub-Gerencia de Estadística</t>
  </si>
  <si>
    <t>BOLETÍN ESTADÍSTICO INSTITUCIONAL</t>
  </si>
  <si>
    <t>N° 11-2018</t>
  </si>
  <si>
    <t>Corte Superior de Justicia de Junín</t>
  </si>
  <si>
    <t>Al 30 de DICIEMBRE  del 2018</t>
  </si>
  <si>
    <t>UNIDAD DE PLANEAMIENTO Y DESARROLLO - COORDINACIÓN DE ESTADÍSTICA</t>
  </si>
  <si>
    <t xml:space="preserve"> BOLETÍN ESTADÍSTICO INSTITUCIONAL</t>
  </si>
  <si>
    <t>CORTE SUPERIOR DE JUSTICIA DE JUNIN - UNIDAD DE PLANEAMIENTO Y DESARROLLO</t>
  </si>
  <si>
    <t xml:space="preserve"> CARGA PROCESAL, EXPEDIENTES RESUELTOS y CARGA PROCESAL PENDIENTE - EXP. PRINCIPALES EN TRÁMITE y EJECUCIÓN (ENERO -DICIEMBRE -2018)</t>
  </si>
  <si>
    <t>DEPENDENCIA</t>
  </si>
  <si>
    <t>TOTAL CP</t>
  </si>
  <si>
    <t>Sent.</t>
  </si>
  <si>
    <t>Auto Final</t>
  </si>
  <si>
    <t>Concil.</t>
  </si>
  <si>
    <t>Inf. Final</t>
  </si>
  <si>
    <t>Auto Improc.</t>
  </si>
  <si>
    <t>APELACIONES</t>
  </si>
  <si>
    <t>EXPEDIENTES RESUELTOS</t>
  </si>
  <si>
    <t>PROD. TOTAL ACUM.</t>
  </si>
  <si>
    <t>OTROS EGRESOS</t>
  </si>
  <si>
    <t>TOTAL EGRESOS</t>
  </si>
  <si>
    <t>CARGA PROCESAL PENDIENTE</t>
  </si>
  <si>
    <t>TOTAL CARGA PROCESAL PENDIENTE AL 31.10.2018</t>
  </si>
  <si>
    <t>TRÁM.</t>
  </si>
  <si>
    <t>EJEC.</t>
  </si>
  <si>
    <t>Conf.</t>
  </si>
  <si>
    <t>Rev.</t>
  </si>
  <si>
    <t>Anu.</t>
  </si>
  <si>
    <t>TRÁM</t>
  </si>
  <si>
    <t>B</t>
  </si>
  <si>
    <t>C=A+B</t>
  </si>
  <si>
    <t>G</t>
  </si>
  <si>
    <t>H</t>
  </si>
  <si>
    <t>I</t>
  </si>
  <si>
    <t>K</t>
  </si>
  <si>
    <t>L=D+E+F+G+H+I+J+K</t>
  </si>
  <si>
    <t>N=L+M</t>
  </si>
  <si>
    <t>P</t>
  </si>
  <si>
    <t>Q=O+P</t>
  </si>
  <si>
    <t>R=-A-L-O</t>
  </si>
  <si>
    <t>S=B-M-P</t>
  </si>
  <si>
    <t>T=R+S</t>
  </si>
  <si>
    <t>Salas Superiores - Sede Central</t>
  </si>
  <si>
    <t>1ra Sala Laboral - Sede Central</t>
  </si>
  <si>
    <t>2da Sala Laboral - Sede Central</t>
  </si>
  <si>
    <t>Sala Civil - Sede Central</t>
  </si>
  <si>
    <t>Fuente: www.pj.gob.pe Formulario Estadístico Electrónico FEE al 30.121.2018.</t>
  </si>
  <si>
    <t xml:space="preserve"> CARGA PROCESAL, EXPEDIENTES RESUELTOS y CARGA PROCESAL PENDIENTE - EXP. PRINCIPALES EN TRÁMITE y EJECUCIÓN (ENERO - DICIEMBRE -2018)</t>
  </si>
  <si>
    <t>Salas Superiores Mixtas</t>
  </si>
  <si>
    <t>Sala Mixta - Tarma</t>
  </si>
  <si>
    <t>Fuente: www.pj.gob.pe Formulario Estadístico Electrónico FEE al 30.12.2018.</t>
  </si>
  <si>
    <t xml:space="preserve"> CARGA PROCESAL, EXPEDIENTES RESUELTOS y CARGA PROCESAL PENDIENTE - EXP. PRINCIPALES EN TRÁMITE y EJECUCIÓN (ENERO - DICIEMBRE - 2018)</t>
  </si>
  <si>
    <t>T=C-N-Q</t>
  </si>
  <si>
    <t>Salas Superiores Liquidadoras</t>
  </si>
  <si>
    <t>Sala Penal Liquidadora Hyo</t>
  </si>
  <si>
    <t xml:space="preserve"> </t>
  </si>
  <si>
    <t xml:space="preserve"> CARGA PROCESAL, EXPEDIENTES RESUELTOS y CARGA PROCESAL PENDIENTE - EXP. PRINCIPALES EN TRÁMITE y EJECUCIÓN (ENERO -DICIEMBRE - 2018)</t>
  </si>
  <si>
    <t>Juzgados Civiles</t>
  </si>
  <si>
    <t>JC Jauja</t>
  </si>
  <si>
    <t>JC Trans Pampas</t>
  </si>
  <si>
    <t>1º JC Hyo</t>
  </si>
  <si>
    <t>2º JC Hyo</t>
  </si>
  <si>
    <t>3º JC Hyo</t>
  </si>
  <si>
    <t>4º JC Hyo</t>
  </si>
  <si>
    <t>5º JC Hyo</t>
  </si>
  <si>
    <t>6º JC Hyo</t>
  </si>
  <si>
    <t>JC. Concepción</t>
  </si>
  <si>
    <t xml:space="preserve"> CARGA PROCESAL, EXPEDIENTES RESUELTOS y CARGA PROCESAL PENDIENTE - EXP. PRINCIPALES EN TRÁMITE y EJECUCIÓN (ENERO - DICIEMBRE - 2018) JUZGADOS ESPECIALIZADOS PENALES LIQUIDADORES</t>
  </si>
  <si>
    <t>Juzgados Penales Liquidadores</t>
  </si>
  <si>
    <t>1º JPLq. Hyo</t>
  </si>
  <si>
    <t>2º JPLq. Hyo</t>
  </si>
  <si>
    <t>3º JPLq. Hyo</t>
  </si>
  <si>
    <t>4º JPLq. Hyo</t>
  </si>
  <si>
    <t>JPLq. Tarma</t>
  </si>
  <si>
    <t>JPLq. Jauja</t>
  </si>
  <si>
    <t xml:space="preserve"> CARGA PROCESAL, EXPEDIENTES RESUELTOS y CARGA PROCESAL PENDIENTE - EXP. PRINCIPALES EN TRÁMITE y EJECUCIÓN (ENERO - DICIEMBRE  - 2018)  JUZGADOS DE TRABAJO</t>
  </si>
  <si>
    <t>Juzgados de Trabajo</t>
  </si>
  <si>
    <t>1° JT Hyo</t>
  </si>
  <si>
    <t>2° JT Hyo</t>
  </si>
  <si>
    <t>3° JT Hyo</t>
  </si>
  <si>
    <t>JT Trans Hyo</t>
  </si>
  <si>
    <t>El 3° Juzgado de Trabajo de Huancayo, no presenta información estadística en los meses de nov-dic, debido a una mala redistribución de expedientes por la conversión del juzgado en permanente,</t>
  </si>
  <si>
    <t>incidencia que se encuentra en la Coordinación de Informática de la CSJJU y Sub Gerencia de Estadística de la GG/PJ.</t>
  </si>
  <si>
    <t xml:space="preserve"> CARGA PROCESAL, EXPEDIENTES RESUELTOS y CARGA PROCESAL PENDIENTE - EXP. PRINCIPALES EN TRÁMITE y EJECUCIÓN (ENERO - DICIEMBRE- 2018)</t>
  </si>
  <si>
    <t>Juzgados de Familia</t>
  </si>
  <si>
    <t>1º Juzg. Familia Hyo</t>
  </si>
  <si>
    <t>2º Juzg. Familia Hyo</t>
  </si>
  <si>
    <t>3º Juzg. Familia Hyo</t>
  </si>
  <si>
    <t>4º Juzg. Familia Hyo</t>
  </si>
  <si>
    <t xml:space="preserve"> CARGA PROCESAL, EXPEDIENTES RESUELTOS y CARGA PROCESAL PENDIENTE - EXP. PRINCIPALES EN TRÁMITE y EJECUCIÓN (15 DE OCTUBRE - DICIEMBRE- 2018)</t>
  </si>
  <si>
    <t>5º Juzg. Familia Hyo</t>
  </si>
  <si>
    <t>6º Juzg. Familia Hyo</t>
  </si>
  <si>
    <t>7º Juzg. Familia Hyo</t>
  </si>
  <si>
    <t>8º Juzg. Familia Hyo</t>
  </si>
  <si>
    <t>9º Juzg. Familia Hyo</t>
  </si>
  <si>
    <t>10º Juzg. Familia Hyo</t>
  </si>
  <si>
    <t>Juzgados Mixtos</t>
  </si>
  <si>
    <t>JM Chupaca</t>
  </si>
  <si>
    <t>JM Tarma</t>
  </si>
  <si>
    <t>JM Pampas</t>
  </si>
  <si>
    <t>JM La Oroya</t>
  </si>
  <si>
    <t>JM Junín</t>
  </si>
  <si>
    <t xml:space="preserve">Auto Improc. </t>
  </si>
  <si>
    <t>Juzgados de Paz Letrado</t>
  </si>
  <si>
    <t>1º JPL El Tambo</t>
  </si>
  <si>
    <t>2º JPL El Tambo</t>
  </si>
  <si>
    <t>3º JPL El Tambo</t>
  </si>
  <si>
    <t>1º JPL Hyo</t>
  </si>
  <si>
    <t>2º JPL Hyo</t>
  </si>
  <si>
    <t>3º JPL Hyo</t>
  </si>
  <si>
    <t>JPL Laboral Hyo</t>
  </si>
  <si>
    <t>1° JPL Chilca</t>
  </si>
  <si>
    <t>2º JPL Chilca</t>
  </si>
  <si>
    <t>JPL Chupaca</t>
  </si>
  <si>
    <t>JPL Concepción</t>
  </si>
  <si>
    <t>1°JPL Tarma</t>
  </si>
  <si>
    <t>2° JPL Tarma</t>
  </si>
  <si>
    <t>1º JPL Jauja</t>
  </si>
  <si>
    <t>JPL Pampas</t>
  </si>
  <si>
    <t>1° JPL La Oroya</t>
  </si>
  <si>
    <t>JPL Junín</t>
  </si>
  <si>
    <t>JPL Cajas</t>
  </si>
  <si>
    <t>JPL Acobamba</t>
  </si>
  <si>
    <t>JPL Surcubamba</t>
  </si>
  <si>
    <t>TRAMITE</t>
  </si>
  <si>
    <t>EJECUCION</t>
  </si>
  <si>
    <t>RES. TRAM</t>
  </si>
  <si>
    <t>RES. EJE</t>
  </si>
  <si>
    <t>OET</t>
  </si>
  <si>
    <t>OEE</t>
  </si>
  <si>
    <t>OK</t>
  </si>
  <si>
    <t>N°10-2018</t>
  </si>
  <si>
    <t xml:space="preserve">                                                                                  </t>
  </si>
  <si>
    <t>Estadísticas Judiciales</t>
  </si>
  <si>
    <t xml:space="preserve">NUEVO CODIGO PROCESAL PENAL </t>
  </si>
  <si>
    <t>Al 30 de DICIEMBRE del 2018</t>
  </si>
  <si>
    <t>Auto No Ha Lug.</t>
  </si>
  <si>
    <t>CUADERNOS</t>
  </si>
  <si>
    <t>Conf</t>
  </si>
  <si>
    <t>Rev</t>
  </si>
  <si>
    <t>Anu</t>
  </si>
  <si>
    <t>INGRES</t>
  </si>
  <si>
    <t>RESUEL</t>
  </si>
  <si>
    <t>Sala Penal de Apelaciones</t>
  </si>
  <si>
    <t>SALA PENAL DE APELACIONES - SEDE CENTRAL</t>
  </si>
  <si>
    <t xml:space="preserve">SALA PENAL DE APELACIONES - TRANSITORIA </t>
  </si>
  <si>
    <t>Juzgados de Investigación Preparatoria</t>
  </si>
  <si>
    <t>1° JIP Hyo</t>
  </si>
  <si>
    <t>2° JIP Hyo</t>
  </si>
  <si>
    <t>3° JIP Hyo</t>
  </si>
  <si>
    <t>4° JIP Hyo</t>
  </si>
  <si>
    <t>5° JIP Hyo</t>
  </si>
  <si>
    <t>6° JIP Hyo</t>
  </si>
  <si>
    <t>1° JIP Tarma</t>
  </si>
  <si>
    <t>2º JIP Tarma</t>
  </si>
  <si>
    <t>1° JIP Jauja</t>
  </si>
  <si>
    <t>2º JIP Jauja</t>
  </si>
  <si>
    <t>JIP Concepción</t>
  </si>
  <si>
    <t>JIP Chupaca</t>
  </si>
  <si>
    <t xml:space="preserve">JIP Pampas* </t>
  </si>
  <si>
    <t>JIP La Oroya</t>
  </si>
  <si>
    <t>JIP Junín</t>
  </si>
  <si>
    <t>RESUELTO</t>
  </si>
  <si>
    <t>Juzgados Penales Colegiados</t>
  </si>
  <si>
    <t>JPC Hyo</t>
  </si>
  <si>
    <t>JPC Tarma</t>
  </si>
  <si>
    <t>Juzgados Penales Unipersonales</t>
  </si>
  <si>
    <t>1º JUP Hyo</t>
  </si>
  <si>
    <t>2º JUP Hyo*</t>
  </si>
  <si>
    <t>3º JUP Hyo</t>
  </si>
  <si>
    <t>4º JUP Hyo*</t>
  </si>
  <si>
    <t>5° JUP Hyo</t>
  </si>
  <si>
    <t>1° JUP Tarma</t>
  </si>
  <si>
    <t>JUP La Oroya</t>
  </si>
  <si>
    <t>JUP Junín</t>
  </si>
  <si>
    <t>JUP Jauja</t>
  </si>
  <si>
    <t>JUP Chupaca</t>
  </si>
  <si>
    <t>JUP Pampas</t>
  </si>
  <si>
    <t>JUP Concepción</t>
  </si>
  <si>
    <t>Fuente: www.pj.gob.pe Formulario Estadístico Electrónico FEE al 30.11.2018.</t>
  </si>
</sst>
</file>

<file path=xl/styles.xml><?xml version="1.0" encoding="utf-8"?>
<styleSheet xmlns="http://schemas.openxmlformats.org/spreadsheetml/2006/main">
  <numFmts count="10">
    <numFmt numFmtId="164" formatCode="_-* #,##0.00\ [$€]_-;\-* #,##0.00\ [$€]_-;_-* &quot;-&quot;??\ [$€]_-;_-@_-"/>
    <numFmt numFmtId="165" formatCode="#,##0.0"/>
    <numFmt numFmtId="166" formatCode="###\ ###\ ##0"/>
    <numFmt numFmtId="167" formatCode="###\ ##0"/>
    <numFmt numFmtId="168" formatCode="#,##0_);\-#,##0"/>
    <numFmt numFmtId="169" formatCode="#\ ###\ ##0"/>
    <numFmt numFmtId="170" formatCode="#,##0.0_);\-#,##0.0"/>
    <numFmt numFmtId="171" formatCode="0.0"/>
    <numFmt numFmtId="172" formatCode="#\ ###\ ###\ ##0"/>
    <numFmt numFmtId="173" formatCode="#,##0.00_ ;\-#,##0.00\ "/>
  </numFmts>
  <fonts count="33">
    <font>
      <sz val="10"/>
      <color indexed="8"/>
      <name val="Arial"/>
      <family val="0"/>
    </font>
    <font>
      <b/>
      <sz val="9"/>
      <color indexed="8"/>
      <name val="Arial Narrow"/>
      <family val="0"/>
    </font>
    <font>
      <sz val="9"/>
      <color indexed="8"/>
      <name val="Arial Narrow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9"/>
      <color indexed="9"/>
      <name val="Arial Narrow"/>
      <family val="0"/>
    </font>
    <font>
      <sz val="9"/>
      <color indexed="9"/>
      <name val="Arial Narrow"/>
      <family val="0"/>
    </font>
    <font>
      <sz val="9"/>
      <color indexed="9"/>
      <name val="Arial"/>
      <family val="0"/>
    </font>
    <font>
      <sz val="10"/>
      <color indexed="8"/>
      <name val="Arial Narrow"/>
      <family val="0"/>
    </font>
    <font>
      <b/>
      <sz val="10"/>
      <color indexed="8"/>
      <name val="Arial Narrow"/>
      <family val="0"/>
    </font>
    <font>
      <sz val="10"/>
      <color indexed="10"/>
      <name val="Arial"/>
      <family val="0"/>
    </font>
    <font>
      <b/>
      <sz val="7"/>
      <color indexed="8"/>
      <name val="Arial Narrow"/>
      <family val="0"/>
    </font>
    <font>
      <sz val="12"/>
      <color indexed="8"/>
      <name val="Arial"/>
      <family val="0"/>
    </font>
    <font>
      <sz val="11"/>
      <color indexed="8"/>
      <name val="Arial"/>
      <family val="0"/>
    </font>
    <font>
      <b/>
      <sz val="9"/>
      <color indexed="8"/>
      <name val="Calibri"/>
      <family val="0"/>
    </font>
    <font>
      <b/>
      <sz val="36"/>
      <color indexed="8"/>
      <name val="Arial"/>
      <family val="0"/>
    </font>
    <font>
      <b/>
      <sz val="28"/>
      <color indexed="8"/>
      <name val="Arial"/>
      <family val="0"/>
    </font>
    <font>
      <b/>
      <sz val="26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Arial"/>
      <family val="0"/>
    </font>
    <font>
      <b/>
      <sz val="10"/>
      <color indexed="8"/>
      <name val="Calibri"/>
      <family val="0"/>
    </font>
    <font>
      <b/>
      <sz val="11"/>
      <color indexed="8"/>
      <name val="Calibri"/>
      <family val="0"/>
    </font>
    <font>
      <sz val="10"/>
      <color indexed="10"/>
      <name val="Arial Narrow"/>
      <family val="0"/>
    </font>
    <font>
      <sz val="9"/>
      <color indexed="10"/>
      <name val="Arial Narrow"/>
      <family val="0"/>
    </font>
    <font>
      <b/>
      <sz val="8"/>
      <color indexed="8"/>
      <name val="Arial Narrow"/>
      <family val="0"/>
    </font>
    <font>
      <b/>
      <sz val="11"/>
      <color indexed="8"/>
      <name val="Arial Narrow"/>
      <family val="0"/>
    </font>
    <font>
      <b/>
      <sz val="12"/>
      <color indexed="8"/>
      <name val="Calibri"/>
      <family val="0"/>
    </font>
    <font>
      <b/>
      <sz val="14"/>
      <color indexed="8"/>
      <name val="Calibri"/>
      <family val="0"/>
    </font>
    <font>
      <sz val="9"/>
      <color indexed="8"/>
      <name val="Calibri"/>
      <family val="0"/>
    </font>
    <font>
      <b/>
      <sz val="16"/>
      <color indexed="9"/>
      <name val="Arial"/>
      <family val="0"/>
    </font>
    <font>
      <b/>
      <sz val="26"/>
      <color indexed="9"/>
      <name val="Arial"/>
      <family val="0"/>
    </font>
    <font>
      <b/>
      <sz val="16"/>
      <color indexed="8"/>
      <name val="Arial"/>
      <family val="0"/>
    </font>
  </fonts>
  <fills count="1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0"/>
        <bgColor indexed="64"/>
      </patternFill>
    </fill>
  </fills>
  <borders count="103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15"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</cellStyleXfs>
  <cellXfs count="802">
    <xf numFmtId="164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164" fontId="1" fillId="0" borderId="0" xfId="0" applyNumberFormat="1" applyFont="1" applyFill="1" applyAlignment="1" applyProtection="1">
      <alignment horizontal="center" vertical="center"/>
      <protection/>
    </xf>
    <xf numFmtId="164" fontId="2" fillId="0" borderId="0" xfId="0" applyNumberFormat="1" applyFont="1" applyFill="1" applyAlignment="1" applyProtection="1">
      <alignment horizontal="left" vertical="center"/>
      <protection/>
    </xf>
    <xf numFmtId="164" fontId="3" fillId="0" borderId="0" xfId="0" applyNumberFormat="1" applyFont="1" applyFill="1" applyAlignment="1" applyProtection="1">
      <alignment/>
      <protection/>
    </xf>
    <xf numFmtId="164" fontId="1" fillId="0" borderId="0" xfId="0" applyNumberFormat="1" applyFont="1" applyFill="1" applyAlignment="1" applyProtection="1">
      <alignment horizontal="center"/>
      <protection/>
    </xf>
    <xf numFmtId="164" fontId="2" fillId="0" borderId="0" xfId="0" applyNumberFormat="1" applyFont="1" applyFill="1" applyAlignment="1" applyProtection="1">
      <alignment horizontal="left" vertical="center" indent="2"/>
      <protection/>
    </xf>
    <xf numFmtId="164" fontId="2" fillId="0" borderId="0" xfId="0" applyNumberFormat="1" applyFont="1" applyFill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165" fontId="3" fillId="0" borderId="0" xfId="0" applyNumberFormat="1" applyFont="1" applyFill="1" applyAlignment="1" applyProtection="1">
      <alignment/>
      <protection/>
    </xf>
    <xf numFmtId="165" fontId="3" fillId="0" borderId="0" xfId="0" applyNumberFormat="1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left" vertical="center" wrapText="1" indent="2"/>
      <protection/>
    </xf>
    <xf numFmtId="164" fontId="1" fillId="0" borderId="0" xfId="0" applyNumberFormat="1" applyFont="1" applyFill="1" applyAlignment="1" applyProtection="1">
      <alignment horizontal="left" vertical="center"/>
      <protection/>
    </xf>
    <xf numFmtId="164" fontId="1" fillId="0" borderId="0" xfId="0" applyNumberFormat="1" applyFont="1" applyFill="1" applyAlignment="1" applyProtection="1">
      <alignment horizontal="left" vertical="center" indent="1"/>
      <protection/>
    </xf>
    <xf numFmtId="164" fontId="2" fillId="0" borderId="0" xfId="0" applyNumberFormat="1" applyFont="1" applyFill="1" applyAlignment="1" applyProtection="1">
      <alignment horizontal="left" vertical="center" wrapText="1" indent="2"/>
      <protection/>
    </xf>
    <xf numFmtId="164" fontId="3" fillId="0" borderId="0" xfId="0" applyNumberFormat="1" applyFont="1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164" fontId="1" fillId="0" borderId="0" xfId="0" applyNumberFormat="1" applyFont="1" applyFill="1" applyAlignment="1" applyProtection="1">
      <alignment horizontal="center" vertical="center" wrapText="1"/>
      <protection/>
    </xf>
    <xf numFmtId="164" fontId="1" fillId="0" borderId="0" xfId="0" applyNumberFormat="1" applyFont="1" applyFill="1" applyAlignment="1" applyProtection="1">
      <alignment horizontal="center" vertical="center"/>
      <protection/>
    </xf>
    <xf numFmtId="164" fontId="1" fillId="0" borderId="1" xfId="0" applyNumberFormat="1" applyFont="1" applyFill="1" applyBorder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Fill="1" applyAlignment="1" applyProtection="1">
      <alignment/>
      <protection/>
    </xf>
    <xf numFmtId="164" fontId="2" fillId="0" borderId="2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2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3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3" xfId="0" applyNumberFormat="1" applyFont="1" applyFill="1" applyBorder="1" applyAlignment="1" applyProtection="1">
      <alignment horizontal="left" vertical="center" indent="1"/>
      <protection/>
    </xf>
    <xf numFmtId="164" fontId="2" fillId="0" borderId="4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5" xfId="0" applyNumberFormat="1" applyFont="1" applyFill="1" applyBorder="1" applyAlignment="1" applyProtection="1">
      <alignment horizontal="left" vertical="center" indent="1"/>
      <protection/>
    </xf>
    <xf numFmtId="164" fontId="3" fillId="0" borderId="0" xfId="0" applyNumberFormat="1" applyFont="1" applyFill="1" applyAlignment="1" applyProtection="1">
      <alignment/>
      <protection/>
    </xf>
    <xf numFmtId="165" fontId="2" fillId="0" borderId="0" xfId="0" applyNumberFormat="1" applyFont="1" applyFill="1" applyAlignment="1" applyProtection="1">
      <alignment horizontal="right" vertical="center" indent="1"/>
      <protection/>
    </xf>
    <xf numFmtId="165" fontId="2" fillId="0" borderId="2" xfId="0" applyNumberFormat="1" applyFont="1" applyFill="1" applyBorder="1" applyAlignment="1" applyProtection="1">
      <alignment horizontal="right" vertical="center" indent="1"/>
      <protection/>
    </xf>
    <xf numFmtId="165" fontId="2" fillId="0" borderId="6" xfId="0" applyNumberFormat="1" applyFont="1" applyFill="1" applyBorder="1" applyAlignment="1" applyProtection="1">
      <alignment horizontal="right" vertical="center" indent="1"/>
      <protection/>
    </xf>
    <xf numFmtId="164" fontId="1" fillId="0" borderId="0" xfId="0" applyNumberFormat="1" applyFont="1" applyFill="1" applyAlignment="1" applyProtection="1">
      <alignment horizontal="center" vertical="top" wrapText="1"/>
      <protection/>
    </xf>
    <xf numFmtId="164" fontId="1" fillId="0" borderId="0" xfId="0" applyNumberFormat="1" applyFont="1" applyFill="1" applyAlignment="1" applyProtection="1">
      <alignment horizontal="right" indent="2"/>
      <protection/>
    </xf>
    <xf numFmtId="166" fontId="1" fillId="0" borderId="0" xfId="0" applyNumberFormat="1" applyFont="1" applyFill="1" applyAlignment="1" applyProtection="1">
      <alignment horizontal="right" vertical="center" indent="1"/>
      <protection/>
    </xf>
    <xf numFmtId="164" fontId="1" fillId="0" borderId="0" xfId="0" applyNumberFormat="1" applyFont="1" applyFill="1" applyAlignment="1" applyProtection="1">
      <alignment horizontal="right" vertical="center" indent="1"/>
      <protection/>
    </xf>
    <xf numFmtId="164" fontId="2" fillId="0" borderId="0" xfId="0" applyNumberFormat="1" applyFont="1" applyFill="1" applyAlignment="1" applyProtection="1">
      <alignment horizontal="right" vertical="center" indent="1"/>
      <protection/>
    </xf>
    <xf numFmtId="166" fontId="2" fillId="0" borderId="0" xfId="0" applyNumberFormat="1" applyFont="1" applyFill="1" applyAlignment="1" applyProtection="1">
      <alignment horizontal="right" vertical="center" indent="1"/>
      <protection/>
    </xf>
    <xf numFmtId="167" fontId="3" fillId="0" borderId="0" xfId="0" applyNumberFormat="1" applyFont="1" applyFill="1" applyAlignment="1" applyProtection="1">
      <alignment horizontal="right" vertical="center" indent="1"/>
      <protection/>
    </xf>
    <xf numFmtId="167" fontId="3" fillId="0" borderId="0" xfId="0" applyNumberFormat="1" applyFont="1" applyFill="1" applyAlignment="1" applyProtection="1">
      <alignment horizontal="right" vertical="center" indent="1"/>
      <protection/>
    </xf>
    <xf numFmtId="164" fontId="3" fillId="0" borderId="0" xfId="0" applyNumberFormat="1" applyFont="1" applyFill="1" applyAlignment="1" applyProtection="1">
      <alignment horizontal="right" vertical="center" indent="1"/>
      <protection/>
    </xf>
    <xf numFmtId="164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49" fontId="1" fillId="0" borderId="0" xfId="0" applyNumberFormat="1" applyFont="1" applyFill="1" applyAlignment="1" applyProtection="1">
      <alignment horizontal="center" vertical="center" wrapText="1"/>
      <protection/>
    </xf>
    <xf numFmtId="164" fontId="3" fillId="0" borderId="0" xfId="0" applyNumberFormat="1" applyFont="1" applyFill="1" applyAlignment="1" applyProtection="1">
      <alignment/>
      <protection/>
    </xf>
    <xf numFmtId="164" fontId="3" fillId="0" borderId="0" xfId="0" applyNumberFormat="1" applyFont="1" applyFill="1" applyAlignment="1" applyProtection="1">
      <alignment/>
      <protection/>
    </xf>
    <xf numFmtId="164" fontId="2" fillId="0" borderId="2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2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0" xfId="0" applyNumberFormat="1" applyFont="1" applyFill="1" applyAlignment="1" applyProtection="1">
      <alignment horizontal="left" vertical="center" wrapText="1" indent="1"/>
      <protection/>
    </xf>
    <xf numFmtId="164" fontId="2" fillId="0" borderId="3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164" fontId="1" fillId="0" borderId="0" xfId="0" applyNumberFormat="1" applyFont="1" applyFill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168" fontId="1" fillId="0" borderId="0" xfId="0" applyNumberFormat="1" applyFont="1" applyFill="1" applyAlignment="1" applyProtection="1">
      <alignment horizontal="center" vertical="center" wrapText="1"/>
      <protection/>
    </xf>
    <xf numFmtId="169" fontId="1" fillId="0" borderId="0" xfId="0" applyNumberFormat="1" applyFont="1" applyFill="1" applyAlignment="1" applyProtection="1">
      <alignment horizontal="right" vertical="center" wrapText="1" indent="1"/>
      <protection/>
    </xf>
    <xf numFmtId="170" fontId="2" fillId="0" borderId="7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0" xfId="0" applyNumberFormat="1" applyFont="1" applyFill="1" applyAlignment="1" applyProtection="1">
      <alignment horizontal="left" vertical="center" wrapText="1" indent="1"/>
      <protection/>
    </xf>
    <xf numFmtId="169" fontId="2" fillId="0" borderId="8" xfId="0" applyNumberFormat="1" applyFont="1" applyFill="1" applyBorder="1" applyAlignment="1" applyProtection="1">
      <alignment horizontal="right" vertical="center" wrapText="1" indent="1"/>
      <protection/>
    </xf>
    <xf numFmtId="169" fontId="2" fillId="0" borderId="0" xfId="0" applyNumberFormat="1" applyFont="1" applyFill="1" applyAlignment="1" applyProtection="1">
      <alignment horizontal="right" vertical="center" wrapText="1" indent="1"/>
      <protection/>
    </xf>
    <xf numFmtId="164" fontId="3" fillId="0" borderId="0" xfId="0" applyNumberFormat="1" applyFont="1" applyFill="1" applyAlignment="1" applyProtection="1">
      <alignment/>
      <protection/>
    </xf>
    <xf numFmtId="170" fontId="2" fillId="0" borderId="2" xfId="0" applyNumberFormat="1" applyFont="1" applyFill="1" applyBorder="1" applyAlignment="1" applyProtection="1">
      <alignment horizontal="left" vertical="center" wrapText="1" indent="1"/>
      <protection/>
    </xf>
    <xf numFmtId="168" fontId="2" fillId="0" borderId="0" xfId="0" applyNumberFormat="1" applyFont="1" applyFill="1" applyAlignment="1" applyProtection="1">
      <alignment horizontal="left" vertical="center" wrapText="1" indent="1"/>
      <protection/>
    </xf>
    <xf numFmtId="171" fontId="2" fillId="0" borderId="2" xfId="0" applyNumberFormat="1" applyFont="1" applyFill="1" applyBorder="1" applyAlignment="1" applyProtection="1">
      <alignment horizontal="right" vertical="center" indent="1"/>
      <protection/>
    </xf>
    <xf numFmtId="170" fontId="2" fillId="0" borderId="6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7" xfId="0" applyNumberFormat="1" applyFont="1" applyFill="1" applyBorder="1" applyAlignment="1" applyProtection="1">
      <alignment horizontal="left" vertical="center" wrapText="1" indent="1"/>
      <protection/>
    </xf>
    <xf numFmtId="169" fontId="2" fillId="0" borderId="5" xfId="0" applyNumberFormat="1" applyFont="1" applyFill="1" applyBorder="1" applyAlignment="1" applyProtection="1">
      <alignment horizontal="right" vertical="center" wrapText="1" indent="1"/>
      <protection/>
    </xf>
    <xf numFmtId="169" fontId="2" fillId="0" borderId="7" xfId="0" applyNumberFormat="1" applyFont="1" applyFill="1" applyBorder="1" applyAlignment="1" applyProtection="1">
      <alignment horizontal="right" vertical="center" wrapText="1" indent="1"/>
      <protection/>
    </xf>
    <xf numFmtId="169" fontId="2" fillId="0" borderId="9" xfId="0" applyNumberFormat="1" applyFont="1" applyFill="1" applyBorder="1" applyAlignment="1" applyProtection="1">
      <alignment horizontal="right" vertical="center" wrapText="1" indent="1"/>
      <protection/>
    </xf>
    <xf numFmtId="171" fontId="2" fillId="0" borderId="7" xfId="0" applyNumberFormat="1" applyFont="1" applyFill="1" applyBorder="1" applyAlignment="1" applyProtection="1">
      <alignment horizontal="right" vertical="center" indent="1"/>
      <protection/>
    </xf>
    <xf numFmtId="169" fontId="2" fillId="0" borderId="2" xfId="0" applyNumberFormat="1" applyFont="1" applyFill="1" applyBorder="1" applyAlignment="1" applyProtection="1">
      <alignment horizontal="right" vertical="center" wrapText="1" indent="1"/>
      <protection/>
    </xf>
    <xf numFmtId="169" fontId="2" fillId="0" borderId="10" xfId="0" applyNumberFormat="1" applyFont="1" applyFill="1" applyBorder="1" applyAlignment="1" applyProtection="1">
      <alignment horizontal="right" vertical="center" wrapText="1" indent="1"/>
      <protection/>
    </xf>
    <xf numFmtId="169" fontId="2" fillId="0" borderId="11" xfId="0" applyNumberFormat="1" applyFont="1" applyFill="1" applyBorder="1" applyAlignment="1" applyProtection="1">
      <alignment horizontal="right" vertical="center" wrapText="1" indent="1"/>
      <protection/>
    </xf>
    <xf numFmtId="169" fontId="2" fillId="0" borderId="3" xfId="0" applyNumberFormat="1" applyFont="1" applyFill="1" applyBorder="1" applyAlignment="1" applyProtection="1">
      <alignment horizontal="right" vertical="center" wrapText="1" indent="1"/>
      <protection/>
    </xf>
    <xf numFmtId="164" fontId="1" fillId="0" borderId="0" xfId="0" applyNumberFormat="1" applyFont="1" applyFill="1" applyAlignment="1" applyProtection="1">
      <alignment/>
      <protection/>
    </xf>
    <xf numFmtId="166" fontId="0" fillId="0" borderId="0" xfId="0" applyNumberFormat="1" applyFill="1" applyAlignment="1" applyProtection="1">
      <alignment/>
      <protection/>
    </xf>
    <xf numFmtId="169" fontId="2" fillId="0" borderId="7" xfId="0" applyNumberFormat="1" applyFont="1" applyFill="1" applyBorder="1" applyAlignment="1" applyProtection="1">
      <alignment horizontal="right" vertical="center" wrapText="1" indent="1"/>
      <protection/>
    </xf>
    <xf numFmtId="169" fontId="2" fillId="0" borderId="12" xfId="0" applyNumberFormat="1" applyFont="1" applyFill="1" applyBorder="1" applyAlignment="1" applyProtection="1">
      <alignment horizontal="right" vertical="center" wrapText="1" indent="1"/>
      <protection/>
    </xf>
    <xf numFmtId="169" fontId="2" fillId="0" borderId="13" xfId="0" applyNumberFormat="1" applyFont="1" applyFill="1" applyBorder="1" applyAlignment="1" applyProtection="1">
      <alignment horizontal="right" vertical="center" wrapText="1" indent="1"/>
      <protection/>
    </xf>
    <xf numFmtId="169" fontId="2" fillId="0" borderId="13" xfId="0" applyNumberFormat="1" applyFont="1" applyFill="1" applyBorder="1" applyAlignment="1" applyProtection="1">
      <alignment horizontal="right" vertical="center" wrapText="1" indent="1"/>
      <protection/>
    </xf>
    <xf numFmtId="169" fontId="2" fillId="0" borderId="14" xfId="0" applyNumberFormat="1" applyFont="1" applyFill="1" applyBorder="1" applyAlignment="1" applyProtection="1">
      <alignment horizontal="right" vertical="center" wrapText="1" indent="1"/>
      <protection/>
    </xf>
    <xf numFmtId="169" fontId="2" fillId="0" borderId="15" xfId="0" applyNumberFormat="1" applyFont="1" applyFill="1" applyBorder="1" applyAlignment="1" applyProtection="1">
      <alignment horizontal="right" vertical="center" wrapText="1" indent="1"/>
      <protection/>
    </xf>
    <xf numFmtId="169" fontId="2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2" fillId="0" borderId="1" xfId="0" applyNumberFormat="1" applyFont="1" applyFill="1" applyBorder="1" applyAlignment="1" applyProtection="1">
      <alignment horizontal="left" vertical="center" wrapText="1" indent="1"/>
      <protection/>
    </xf>
    <xf numFmtId="169" fontId="2" fillId="0" borderId="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" xfId="0" applyNumberFormat="1" applyFont="1" applyFill="1" applyBorder="1" applyAlignment="1" applyProtection="1">
      <alignment/>
      <protection/>
    </xf>
    <xf numFmtId="171" fontId="2" fillId="0" borderId="3" xfId="0" applyNumberFormat="1" applyFont="1" applyFill="1" applyBorder="1" applyAlignment="1" applyProtection="1">
      <alignment horizontal="right" vertical="center" indent="1"/>
      <protection/>
    </xf>
    <xf numFmtId="167" fontId="1" fillId="0" borderId="17" xfId="0" applyNumberFormat="1" applyFont="1" applyFill="1" applyBorder="1" applyAlignment="1" applyProtection="1">
      <alignment horizontal="right" vertical="center" indent="1"/>
      <protection/>
    </xf>
    <xf numFmtId="167" fontId="2" fillId="0" borderId="18" xfId="0" applyNumberFormat="1" applyFont="1" applyFill="1" applyBorder="1" applyAlignment="1" applyProtection="1">
      <alignment horizontal="right" vertical="center" indent="1"/>
      <protection/>
    </xf>
    <xf numFmtId="167" fontId="2" fillId="0" borderId="19" xfId="0" applyNumberFormat="1" applyFont="1" applyFill="1" applyBorder="1" applyAlignment="1" applyProtection="1">
      <alignment horizontal="right" vertical="center" indent="1"/>
      <protection/>
    </xf>
    <xf numFmtId="164" fontId="5" fillId="0" borderId="0" xfId="0" applyNumberFormat="1" applyFont="1" applyFill="1" applyAlignment="1" applyProtection="1">
      <alignment horizontal="right" vertical="center" indent="1"/>
      <protection/>
    </xf>
    <xf numFmtId="164" fontId="6" fillId="0" borderId="0" xfId="0" applyNumberFormat="1" applyFont="1" applyFill="1" applyAlignment="1" applyProtection="1">
      <alignment horizontal="right" vertical="center" indent="1"/>
      <protection/>
    </xf>
    <xf numFmtId="167" fontId="7" fillId="0" borderId="0" xfId="0" applyNumberFormat="1" applyFont="1" applyFill="1" applyAlignment="1" applyProtection="1">
      <alignment horizontal="right" vertical="center" indent="1"/>
      <protection/>
    </xf>
    <xf numFmtId="165" fontId="7" fillId="0" borderId="0" xfId="0" applyNumberFormat="1" applyFont="1" applyFill="1" applyAlignment="1" applyProtection="1">
      <alignment horizontal="right" vertical="center" indent="1"/>
      <protection/>
    </xf>
    <xf numFmtId="165" fontId="1" fillId="2" borderId="13" xfId="0" applyNumberFormat="1" applyFont="1" applyFill="1" applyBorder="1" applyAlignment="1" applyProtection="1">
      <alignment horizontal="right" vertical="center" indent="1"/>
      <protection/>
    </xf>
    <xf numFmtId="164" fontId="1" fillId="2" borderId="13" xfId="0" applyNumberFormat="1" applyFont="1" applyFill="1" applyBorder="1" applyAlignment="1" applyProtection="1">
      <alignment horizontal="center" vertical="center" wrapText="1"/>
      <protection/>
    </xf>
    <xf numFmtId="164" fontId="1" fillId="2" borderId="13" xfId="0" applyNumberFormat="1" applyFont="1" applyFill="1" applyBorder="1" applyAlignment="1" applyProtection="1">
      <alignment horizontal="center" vertical="center" wrapText="1"/>
      <protection/>
    </xf>
    <xf numFmtId="168" fontId="1" fillId="2" borderId="13" xfId="0" applyNumberFormat="1" applyFont="1" applyFill="1" applyBorder="1" applyAlignment="1" applyProtection="1">
      <alignment horizontal="center" vertical="center" wrapText="1"/>
      <protection/>
    </xf>
    <xf numFmtId="169" fontId="1" fillId="2" borderId="20" xfId="0" applyNumberFormat="1" applyFont="1" applyFill="1" applyBorder="1" applyAlignment="1" applyProtection="1">
      <alignment horizontal="right" vertical="center" wrapText="1" indent="1"/>
      <protection/>
    </xf>
    <xf numFmtId="169" fontId="1" fillId="2" borderId="13" xfId="0" applyNumberFormat="1" applyFont="1" applyFill="1" applyBorder="1" applyAlignment="1" applyProtection="1">
      <alignment horizontal="right" vertical="center" wrapText="1" indent="1"/>
      <protection/>
    </xf>
    <xf numFmtId="169" fontId="1" fillId="2" borderId="16" xfId="0" applyNumberFormat="1" applyFont="1" applyFill="1" applyBorder="1" applyAlignment="1" applyProtection="1">
      <alignment horizontal="right" vertical="center" wrapText="1" indent="1"/>
      <protection/>
    </xf>
    <xf numFmtId="169" fontId="1" fillId="2" borderId="16" xfId="0" applyNumberFormat="1" applyFont="1" applyFill="1" applyBorder="1" applyAlignment="1" applyProtection="1">
      <alignment horizontal="right" vertical="center" wrapText="1" indent="1"/>
      <protection/>
    </xf>
    <xf numFmtId="171" fontId="4" fillId="2" borderId="13" xfId="0" applyNumberFormat="1" applyFont="1" applyFill="1" applyBorder="1" applyAlignment="1" applyProtection="1">
      <alignment horizontal="right" vertical="center" indent="1"/>
      <protection/>
    </xf>
    <xf numFmtId="169" fontId="1" fillId="2" borderId="13" xfId="0" applyNumberFormat="1" applyFont="1" applyFill="1" applyBorder="1" applyAlignment="1" applyProtection="1">
      <alignment horizontal="right" vertical="center" wrapText="1" indent="1"/>
      <protection/>
    </xf>
    <xf numFmtId="171" fontId="1" fillId="2" borderId="13" xfId="0" applyNumberFormat="1" applyFont="1" applyFill="1" applyBorder="1" applyAlignment="1" applyProtection="1">
      <alignment horizontal="right" vertical="center" indent="1"/>
      <protection/>
    </xf>
    <xf numFmtId="164" fontId="1" fillId="0" borderId="0" xfId="0" applyNumberFormat="1" applyFont="1" applyFill="1" applyAlignment="1" applyProtection="1">
      <alignment horizontal="center" wrapText="1"/>
      <protection/>
    </xf>
    <xf numFmtId="164" fontId="1" fillId="0" borderId="0" xfId="0" applyNumberFormat="1" applyFont="1" applyFill="1" applyAlignment="1" applyProtection="1">
      <alignment horizontal="left" wrapText="1" indent="2"/>
      <protection/>
    </xf>
    <xf numFmtId="164" fontId="2" fillId="0" borderId="0" xfId="0" applyNumberFormat="1" applyFont="1" applyFill="1" applyAlignment="1" applyProtection="1">
      <alignment horizontal="left" wrapText="1" indent="2"/>
      <protection/>
    </xf>
    <xf numFmtId="165" fontId="2" fillId="0" borderId="12" xfId="0" applyNumberFormat="1" applyFont="1" applyFill="1" applyBorder="1" applyAlignment="1" applyProtection="1">
      <alignment horizontal="right" vertical="center" indent="1"/>
      <protection/>
    </xf>
    <xf numFmtId="165" fontId="2" fillId="0" borderId="18" xfId="0" applyNumberFormat="1" applyFont="1" applyFill="1" applyBorder="1" applyAlignment="1" applyProtection="1">
      <alignment horizontal="right" vertical="center" indent="1"/>
      <protection/>
    </xf>
    <xf numFmtId="165" fontId="2" fillId="0" borderId="21" xfId="0" applyNumberFormat="1" applyFont="1" applyFill="1" applyBorder="1" applyAlignment="1" applyProtection="1">
      <alignment horizontal="right" vertical="center" indent="1"/>
      <protection/>
    </xf>
    <xf numFmtId="164" fontId="1" fillId="2" borderId="20" xfId="0" applyNumberFormat="1" applyFont="1" applyFill="1" applyBorder="1" applyAlignment="1" applyProtection="1">
      <alignment horizontal="right" vertical="center" indent="1"/>
      <protection/>
    </xf>
    <xf numFmtId="165" fontId="1" fillId="2" borderId="20" xfId="0" applyNumberFormat="1" applyFont="1" applyFill="1" applyBorder="1" applyAlignment="1" applyProtection="1">
      <alignment horizontal="right" vertical="center" indent="1"/>
      <protection/>
    </xf>
    <xf numFmtId="165" fontId="1" fillId="2" borderId="20" xfId="0" applyNumberFormat="1" applyFont="1" applyFill="1" applyBorder="1" applyAlignment="1" applyProtection="1">
      <alignment horizontal="right" vertical="center" indent="1"/>
      <protection/>
    </xf>
    <xf numFmtId="164" fontId="2" fillId="0" borderId="1" xfId="0" applyNumberFormat="1" applyFont="1" applyFill="1" applyBorder="1" applyAlignment="1" applyProtection="1">
      <alignment horizontal="left" vertical="center" wrapText="1" indent="1"/>
      <protection/>
    </xf>
    <xf numFmtId="171" fontId="0" fillId="0" borderId="0" xfId="0" applyNumberFormat="1" applyFill="1" applyAlignment="1" applyProtection="1">
      <alignment/>
      <protection/>
    </xf>
    <xf numFmtId="164" fontId="3" fillId="0" borderId="0" xfId="0" applyNumberFormat="1" applyFont="1" applyFill="1" applyAlignment="1" applyProtection="1">
      <alignment/>
      <protection/>
    </xf>
    <xf numFmtId="169" fontId="2" fillId="0" borderId="6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0" xfId="0" applyNumberFormat="1" applyFont="1" applyFill="1" applyAlignment="1" applyProtection="1">
      <alignment/>
      <protection/>
    </xf>
    <xf numFmtId="169" fontId="0" fillId="0" borderId="0" xfId="0" applyNumberFormat="1" applyFill="1" applyAlignment="1" applyProtection="1">
      <alignment/>
      <protection/>
    </xf>
    <xf numFmtId="166" fontId="2" fillId="0" borderId="7" xfId="0" applyNumberFormat="1" applyFont="1" applyFill="1" applyBorder="1" applyAlignment="1" applyProtection="1">
      <alignment horizontal="right" vertical="center" indent="1"/>
      <protection/>
    </xf>
    <xf numFmtId="166" fontId="2" fillId="0" borderId="2" xfId="0" applyNumberFormat="1" applyFont="1" applyFill="1" applyBorder="1" applyAlignment="1" applyProtection="1">
      <alignment horizontal="right" vertical="center" indent="1"/>
      <protection/>
    </xf>
    <xf numFmtId="166" fontId="2" fillId="0" borderId="1" xfId="0" applyNumberFormat="1" applyFont="1" applyFill="1" applyBorder="1" applyAlignment="1" applyProtection="1">
      <alignment horizontal="right" vertical="center" indent="1"/>
      <protection/>
    </xf>
    <xf numFmtId="49" fontId="1" fillId="2" borderId="15" xfId="0" applyNumberFormat="1" applyFont="1" applyFill="1" applyBorder="1" applyAlignment="1" applyProtection="1">
      <alignment horizontal="center" vertical="center" wrapText="1"/>
      <protection/>
    </xf>
    <xf numFmtId="2" fontId="1" fillId="2" borderId="13" xfId="0" applyNumberFormat="1" applyFont="1" applyFill="1" applyBorder="1" applyAlignment="1" applyProtection="1">
      <alignment horizontal="center" vertical="center" wrapText="1"/>
      <protection/>
    </xf>
    <xf numFmtId="2" fontId="1" fillId="0" borderId="0" xfId="0" applyNumberFormat="1" applyFont="1" applyFill="1" applyAlignment="1" applyProtection="1">
      <alignment horizontal="center" vertical="center" wrapText="1"/>
      <protection/>
    </xf>
    <xf numFmtId="49" fontId="1" fillId="2" borderId="6" xfId="0" applyNumberFormat="1" applyFont="1" applyFill="1" applyBorder="1" applyAlignment="1" applyProtection="1">
      <alignment horizontal="center" vertical="center" wrapText="1"/>
      <protection/>
    </xf>
    <xf numFmtId="2" fontId="1" fillId="2" borderId="6" xfId="0" applyNumberFormat="1" applyFont="1" applyFill="1" applyBorder="1" applyAlignment="1" applyProtection="1">
      <alignment horizontal="center" vertical="center" wrapText="1"/>
      <protection/>
    </xf>
    <xf numFmtId="164" fontId="2" fillId="0" borderId="2" xfId="0" applyNumberFormat="1" applyFont="1" applyFill="1" applyBorder="1" applyAlignment="1" applyProtection="1">
      <alignment horizontal="left" vertical="center" indent="1"/>
      <protection/>
    </xf>
    <xf numFmtId="164" fontId="2" fillId="0" borderId="0" xfId="0" applyNumberFormat="1" applyFont="1" applyFill="1" applyAlignment="1" applyProtection="1">
      <alignment horizontal="left" vertical="center" indent="1"/>
      <protection/>
    </xf>
    <xf numFmtId="164" fontId="2" fillId="0" borderId="1" xfId="0" applyNumberFormat="1" applyFont="1" applyFill="1" applyBorder="1" applyAlignment="1" applyProtection="1">
      <alignment horizontal="left" vertical="center" indent="1"/>
      <protection/>
    </xf>
    <xf numFmtId="164" fontId="2" fillId="0" borderId="3" xfId="0" applyNumberFormat="1" applyFont="1" applyFill="1" applyBorder="1" applyAlignment="1" applyProtection="1">
      <alignment horizontal="left" vertical="center" indent="1"/>
      <protection/>
    </xf>
    <xf numFmtId="171" fontId="0" fillId="3" borderId="0" xfId="0" applyNumberFormat="1" applyFill="1" applyAlignment="1" applyProtection="1">
      <alignment/>
      <protection/>
    </xf>
    <xf numFmtId="171" fontId="0" fillId="4" borderId="0" xfId="0" applyNumberFormat="1" applyFill="1" applyAlignment="1" applyProtection="1">
      <alignment/>
      <protection/>
    </xf>
    <xf numFmtId="164" fontId="8" fillId="0" borderId="0" xfId="0" applyNumberFormat="1" applyFont="1" applyFill="1" applyAlignment="1" applyProtection="1">
      <alignment/>
      <protection/>
    </xf>
    <xf numFmtId="164" fontId="9" fillId="0" borderId="0" xfId="0" applyNumberFormat="1" applyFont="1" applyFill="1" applyAlignment="1" applyProtection="1">
      <alignment horizontal="center" vertical="center"/>
      <protection/>
    </xf>
    <xf numFmtId="172" fontId="9" fillId="0" borderId="0" xfId="0" applyNumberFormat="1" applyFont="1" applyFill="1" applyAlignment="1" applyProtection="1">
      <alignment horizontal="right" vertical="center"/>
      <protection/>
    </xf>
    <xf numFmtId="171" fontId="9" fillId="0" borderId="0" xfId="0" applyNumberFormat="1" applyFont="1" applyFill="1" applyAlignment="1" applyProtection="1">
      <alignment horizontal="right" vertical="center"/>
      <protection/>
    </xf>
    <xf numFmtId="164" fontId="9" fillId="0" borderId="0" xfId="0" applyNumberFormat="1" applyFont="1" applyFill="1" applyAlignment="1" applyProtection="1">
      <alignment horizontal="center" vertical="center" wrapText="1" shrinkToFit="1"/>
      <protection/>
    </xf>
    <xf numFmtId="49" fontId="9" fillId="0" borderId="0" xfId="0" applyNumberFormat="1" applyFont="1" applyFill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/>
      <protection/>
    </xf>
    <xf numFmtId="164" fontId="8" fillId="0" borderId="22" xfId="0" applyNumberFormat="1" applyFont="1" applyFill="1" applyBorder="1" applyAlignment="1" applyProtection="1">
      <alignment/>
      <protection/>
    </xf>
    <xf numFmtId="2" fontId="9" fillId="0" borderId="22" xfId="0" applyNumberFormat="1" applyFont="1" applyFill="1" applyBorder="1" applyAlignment="1" applyProtection="1">
      <alignment horizontal="center"/>
      <protection/>
    </xf>
    <xf numFmtId="2" fontId="9" fillId="0" borderId="0" xfId="0" applyNumberFormat="1" applyFont="1" applyFill="1" applyAlignment="1" applyProtection="1">
      <alignment horizontal="center"/>
      <protection/>
    </xf>
    <xf numFmtId="164" fontId="9" fillId="2" borderId="13" xfId="0" applyNumberFormat="1" applyFont="1" applyFill="1" applyBorder="1" applyAlignment="1" applyProtection="1">
      <alignment horizontal="center" vertical="center"/>
      <protection/>
    </xf>
    <xf numFmtId="169" fontId="9" fillId="2" borderId="13" xfId="0" applyNumberFormat="1" applyFont="1" applyFill="1" applyBorder="1" applyAlignment="1" applyProtection="1">
      <alignment horizontal="right" vertical="center" indent="1"/>
      <protection/>
    </xf>
    <xf numFmtId="169" fontId="9" fillId="2" borderId="23" xfId="0" applyNumberFormat="1" applyFont="1" applyFill="1" applyBorder="1" applyAlignment="1" applyProtection="1">
      <alignment horizontal="right" vertical="center" indent="1"/>
      <protection/>
    </xf>
    <xf numFmtId="171" fontId="9" fillId="2" borderId="16" xfId="0" applyNumberFormat="1" applyFont="1" applyFill="1" applyBorder="1" applyAlignment="1" applyProtection="1">
      <alignment horizontal="right" vertical="center" indent="1"/>
      <protection/>
    </xf>
    <xf numFmtId="171" fontId="9" fillId="0" borderId="0" xfId="0" applyNumberFormat="1" applyFont="1" applyFill="1" applyAlignment="1" applyProtection="1">
      <alignment horizontal="right" vertical="center" indent="1"/>
      <protection/>
    </xf>
    <xf numFmtId="169" fontId="9" fillId="2" borderId="20" xfId="0" applyNumberFormat="1" applyFont="1" applyFill="1" applyBorder="1" applyAlignment="1" applyProtection="1">
      <alignment horizontal="right" vertical="center" indent="1"/>
      <protection/>
    </xf>
    <xf numFmtId="169" fontId="9" fillId="2" borderId="24" xfId="0" applyNumberFormat="1" applyFont="1" applyFill="1" applyBorder="1" applyAlignment="1" applyProtection="1">
      <alignment horizontal="right" vertical="center" indent="1"/>
      <protection/>
    </xf>
    <xf numFmtId="169" fontId="9" fillId="2" borderId="16" xfId="0" applyNumberFormat="1" applyFont="1" applyFill="1" applyBorder="1" applyAlignment="1" applyProtection="1">
      <alignment horizontal="right" vertical="center" indent="1"/>
      <protection/>
    </xf>
    <xf numFmtId="164" fontId="9" fillId="0" borderId="7" xfId="0" applyNumberFormat="1" applyFont="1" applyFill="1" applyBorder="1" applyAlignment="1" applyProtection="1">
      <alignment horizontal="left" vertical="center" indent="2"/>
      <protection/>
    </xf>
    <xf numFmtId="164" fontId="9" fillId="0" borderId="0" xfId="0" applyNumberFormat="1" applyFont="1" applyFill="1" applyAlignment="1" applyProtection="1">
      <alignment horizontal="left" vertical="center"/>
      <protection/>
    </xf>
    <xf numFmtId="169" fontId="9" fillId="0" borderId="5" xfId="0" applyNumberFormat="1" applyFont="1" applyFill="1" applyBorder="1" applyAlignment="1" applyProtection="1">
      <alignment horizontal="right" vertical="center" indent="1"/>
      <protection/>
    </xf>
    <xf numFmtId="169" fontId="9" fillId="0" borderId="25" xfId="0" applyNumberFormat="1" applyFont="1" applyFill="1" applyBorder="1" applyAlignment="1" applyProtection="1">
      <alignment horizontal="right" vertical="center" indent="1"/>
      <protection/>
    </xf>
    <xf numFmtId="171" fontId="9" fillId="0" borderId="26" xfId="0" applyNumberFormat="1" applyFont="1" applyFill="1" applyBorder="1" applyAlignment="1" applyProtection="1">
      <alignment horizontal="right" vertical="center" indent="1"/>
      <protection/>
    </xf>
    <xf numFmtId="169" fontId="9" fillId="0" borderId="27" xfId="0" applyNumberFormat="1" applyFont="1" applyFill="1" applyBorder="1" applyAlignment="1" applyProtection="1">
      <alignment horizontal="right" vertical="center" indent="1"/>
      <protection/>
    </xf>
    <xf numFmtId="169" fontId="9" fillId="0" borderId="28" xfId="0" applyNumberFormat="1" applyFont="1" applyFill="1" applyBorder="1" applyAlignment="1" applyProtection="1">
      <alignment horizontal="right" vertical="center" indent="1"/>
      <protection/>
    </xf>
    <xf numFmtId="169" fontId="9" fillId="0" borderId="26" xfId="0" applyNumberFormat="1" applyFont="1" applyFill="1" applyBorder="1" applyAlignment="1" applyProtection="1">
      <alignment horizontal="right" vertical="center" indent="1"/>
      <protection/>
    </xf>
    <xf numFmtId="171" fontId="9" fillId="0" borderId="5" xfId="0" applyNumberFormat="1" applyFont="1" applyFill="1" applyBorder="1" applyAlignment="1" applyProtection="1">
      <alignment horizontal="right" vertical="center" indent="1"/>
      <protection/>
    </xf>
    <xf numFmtId="164" fontId="8" fillId="0" borderId="0" xfId="0" applyNumberFormat="1" applyFont="1" applyFill="1" applyAlignment="1" applyProtection="1">
      <alignment horizontal="left" vertical="center" indent="1"/>
      <protection/>
    </xf>
    <xf numFmtId="169" fontId="8" fillId="0" borderId="2" xfId="0" applyNumberFormat="1" applyFont="1" applyFill="1" applyBorder="1" applyAlignment="1" applyProtection="1">
      <alignment horizontal="right" vertical="center" indent="1"/>
      <protection/>
    </xf>
    <xf numFmtId="169" fontId="8" fillId="0" borderId="29" xfId="0" applyNumberFormat="1" applyFont="1" applyFill="1" applyBorder="1" applyAlignment="1" applyProtection="1">
      <alignment horizontal="right" vertical="center" indent="1"/>
      <protection/>
    </xf>
    <xf numFmtId="171" fontId="8" fillId="0" borderId="30" xfId="0" applyNumberFormat="1" applyFont="1" applyFill="1" applyBorder="1" applyAlignment="1" applyProtection="1">
      <alignment horizontal="right" vertical="center" indent="1"/>
      <protection/>
    </xf>
    <xf numFmtId="171" fontId="8" fillId="0" borderId="0" xfId="0" applyNumberFormat="1" applyFont="1" applyFill="1" applyAlignment="1" applyProtection="1">
      <alignment horizontal="right" vertical="center" indent="1"/>
      <protection/>
    </xf>
    <xf numFmtId="169" fontId="8" fillId="0" borderId="31" xfId="0" applyNumberFormat="1" applyFont="1" applyFill="1" applyBorder="1" applyAlignment="1" applyProtection="1">
      <alignment horizontal="right" vertical="center" indent="1"/>
      <protection/>
    </xf>
    <xf numFmtId="169" fontId="8" fillId="0" borderId="32" xfId="0" applyNumberFormat="1" applyFont="1" applyFill="1" applyBorder="1" applyAlignment="1" applyProtection="1">
      <alignment horizontal="right" vertical="center" indent="1"/>
      <protection/>
    </xf>
    <xf numFmtId="169" fontId="8" fillId="0" borderId="30" xfId="0" applyNumberFormat="1" applyFont="1" applyFill="1" applyBorder="1" applyAlignment="1" applyProtection="1">
      <alignment horizontal="right" vertical="center" indent="1"/>
      <protection/>
    </xf>
    <xf numFmtId="164" fontId="8" fillId="0" borderId="1" xfId="0" applyNumberFormat="1" applyFont="1" applyFill="1" applyBorder="1" applyAlignment="1" applyProtection="1">
      <alignment horizontal="left" vertical="center" indent="1"/>
      <protection/>
    </xf>
    <xf numFmtId="169" fontId="8" fillId="0" borderId="2" xfId="0" applyNumberFormat="1" applyFont="1" applyFill="1" applyBorder="1" applyAlignment="1" applyProtection="1">
      <alignment horizontal="right" vertical="center" indent="1"/>
      <protection/>
    </xf>
    <xf numFmtId="169" fontId="8" fillId="0" borderId="29" xfId="0" applyNumberFormat="1" applyFont="1" applyFill="1" applyBorder="1" applyAlignment="1" applyProtection="1">
      <alignment horizontal="right" vertical="center" indent="1"/>
      <protection/>
    </xf>
    <xf numFmtId="169" fontId="8" fillId="0" borderId="31" xfId="0" applyNumberFormat="1" applyFont="1" applyFill="1" applyBorder="1" applyAlignment="1" applyProtection="1">
      <alignment horizontal="right" vertical="center" indent="1"/>
      <protection/>
    </xf>
    <xf numFmtId="169" fontId="8" fillId="0" borderId="32" xfId="0" applyNumberFormat="1" applyFont="1" applyFill="1" applyBorder="1" applyAlignment="1" applyProtection="1">
      <alignment horizontal="right" vertical="center" indent="1"/>
      <protection/>
    </xf>
    <xf numFmtId="169" fontId="8" fillId="0" borderId="30" xfId="0" applyNumberFormat="1" applyFont="1" applyFill="1" applyBorder="1" applyAlignment="1" applyProtection="1">
      <alignment horizontal="right" vertical="center" indent="1"/>
      <protection/>
    </xf>
    <xf numFmtId="164" fontId="9" fillId="0" borderId="2" xfId="0" applyNumberFormat="1" applyFont="1" applyFill="1" applyBorder="1" applyAlignment="1" applyProtection="1">
      <alignment horizontal="left" vertical="center" indent="2"/>
      <protection/>
    </xf>
    <xf numFmtId="169" fontId="9" fillId="0" borderId="2" xfId="0" applyNumberFormat="1" applyFont="1" applyFill="1" applyBorder="1" applyAlignment="1" applyProtection="1">
      <alignment horizontal="right" vertical="center" indent="1"/>
      <protection/>
    </xf>
    <xf numFmtId="169" fontId="9" fillId="0" borderId="29" xfId="0" applyNumberFormat="1" applyFont="1" applyFill="1" applyBorder="1" applyAlignment="1" applyProtection="1">
      <alignment horizontal="right" vertical="center" indent="1"/>
      <protection/>
    </xf>
    <xf numFmtId="171" fontId="9" fillId="0" borderId="30" xfId="0" applyNumberFormat="1" applyFont="1" applyFill="1" applyBorder="1" applyAlignment="1" applyProtection="1">
      <alignment horizontal="right" vertical="center" indent="1"/>
      <protection/>
    </xf>
    <xf numFmtId="169" fontId="9" fillId="0" borderId="31" xfId="0" applyNumberFormat="1" applyFont="1" applyFill="1" applyBorder="1" applyAlignment="1" applyProtection="1">
      <alignment horizontal="right" vertical="center" indent="1"/>
      <protection/>
    </xf>
    <xf numFmtId="169" fontId="9" fillId="0" borderId="32" xfId="0" applyNumberFormat="1" applyFont="1" applyFill="1" applyBorder="1" applyAlignment="1" applyProtection="1">
      <alignment horizontal="right" vertical="center" indent="1"/>
      <protection/>
    </xf>
    <xf numFmtId="169" fontId="9" fillId="0" borderId="30" xfId="0" applyNumberFormat="1" applyFont="1" applyFill="1" applyBorder="1" applyAlignment="1" applyProtection="1">
      <alignment horizontal="right" vertical="center" indent="1"/>
      <protection/>
    </xf>
    <xf numFmtId="169" fontId="8" fillId="0" borderId="3" xfId="0" applyNumberFormat="1" applyFont="1" applyFill="1" applyBorder="1" applyAlignment="1" applyProtection="1">
      <alignment horizontal="right" vertical="center" indent="1"/>
      <protection/>
    </xf>
    <xf numFmtId="169" fontId="8" fillId="0" borderId="33" xfId="0" applyNumberFormat="1" applyFont="1" applyFill="1" applyBorder="1" applyAlignment="1" applyProtection="1">
      <alignment horizontal="right" vertical="center" indent="1"/>
      <protection/>
    </xf>
    <xf numFmtId="171" fontId="8" fillId="0" borderId="34" xfId="0" applyNumberFormat="1" applyFont="1" applyFill="1" applyBorder="1" applyAlignment="1" applyProtection="1">
      <alignment horizontal="right" vertical="center" indent="1"/>
      <protection/>
    </xf>
    <xf numFmtId="169" fontId="8" fillId="0" borderId="35" xfId="0" applyNumberFormat="1" applyFont="1" applyFill="1" applyBorder="1" applyAlignment="1" applyProtection="1">
      <alignment horizontal="right" vertical="center" indent="1"/>
      <protection/>
    </xf>
    <xf numFmtId="169" fontId="8" fillId="0" borderId="36" xfId="0" applyNumberFormat="1" applyFont="1" applyFill="1" applyBorder="1" applyAlignment="1" applyProtection="1">
      <alignment horizontal="right" vertical="center" indent="1"/>
      <protection/>
    </xf>
    <xf numFmtId="169" fontId="8" fillId="0" borderId="34" xfId="0" applyNumberFormat="1" applyFont="1" applyFill="1" applyBorder="1" applyAlignment="1" applyProtection="1">
      <alignment horizontal="right" vertical="center" indent="1"/>
      <protection/>
    </xf>
    <xf numFmtId="165" fontId="2" fillId="0" borderId="7" xfId="0" applyNumberFormat="1" applyFont="1" applyFill="1" applyBorder="1" applyAlignment="1" applyProtection="1">
      <alignment horizontal="right" vertical="center" indent="1"/>
      <protection/>
    </xf>
    <xf numFmtId="167" fontId="3" fillId="0" borderId="0" xfId="0" applyNumberFormat="1" applyFont="1" applyFill="1" applyAlignment="1" applyProtection="1">
      <alignment horizontal="right" vertical="center" indent="1"/>
      <protection/>
    </xf>
    <xf numFmtId="164" fontId="3" fillId="0" borderId="22" xfId="0" applyNumberFormat="1" applyFont="1" applyFill="1" applyBorder="1" applyAlignment="1" applyProtection="1">
      <alignment horizontal="right" vertical="center" indent="1"/>
      <protection/>
    </xf>
    <xf numFmtId="165" fontId="1" fillId="0" borderId="5" xfId="0" applyNumberFormat="1" applyFont="1" applyFill="1" applyBorder="1" applyAlignment="1" applyProtection="1">
      <alignment horizontal="right" vertical="center" indent="1"/>
      <protection/>
    </xf>
    <xf numFmtId="165" fontId="2" fillId="0" borderId="3" xfId="0" applyNumberFormat="1" applyFont="1" applyFill="1" applyBorder="1" applyAlignment="1" applyProtection="1">
      <alignment horizontal="right" vertical="center" indent="1"/>
      <protection/>
    </xf>
    <xf numFmtId="165" fontId="2" fillId="0" borderId="2" xfId="0" applyNumberFormat="1" applyFont="1" applyFill="1" applyBorder="1" applyAlignment="1" applyProtection="1">
      <alignment horizontal="right" vertical="center" indent="1"/>
      <protection/>
    </xf>
    <xf numFmtId="169" fontId="8" fillId="0" borderId="0" xfId="0" applyNumberFormat="1" applyFont="1" applyFill="1" applyAlignment="1" applyProtection="1">
      <alignment horizontal="right" vertical="center" indent="1"/>
      <protection/>
    </xf>
    <xf numFmtId="166" fontId="1" fillId="2" borderId="14" xfId="0" applyNumberFormat="1" applyFont="1" applyFill="1" applyBorder="1" applyAlignment="1" applyProtection="1">
      <alignment horizontal="right" vertical="center" indent="1"/>
      <protection/>
    </xf>
    <xf numFmtId="164" fontId="2" fillId="0" borderId="9" xfId="0" applyNumberFormat="1" applyFont="1" applyFill="1" applyBorder="1" applyAlignment="1" applyProtection="1">
      <alignment horizontal="right" vertical="center" indent="1"/>
      <protection/>
    </xf>
    <xf numFmtId="166" fontId="2" fillId="0" borderId="12" xfId="0" applyNumberFormat="1" applyFont="1" applyFill="1" applyBorder="1" applyAlignment="1" applyProtection="1">
      <alignment horizontal="right" vertical="center" indent="1"/>
      <protection/>
    </xf>
    <xf numFmtId="164" fontId="2" fillId="0" borderId="10" xfId="0" applyNumberFormat="1" applyFont="1" applyFill="1" applyBorder="1" applyAlignment="1" applyProtection="1">
      <alignment horizontal="right" vertical="center" indent="1"/>
      <protection/>
    </xf>
    <xf numFmtId="166" fontId="2" fillId="0" borderId="18" xfId="0" applyNumberFormat="1" applyFont="1" applyFill="1" applyBorder="1" applyAlignment="1" applyProtection="1">
      <alignment horizontal="right" vertical="center" indent="1"/>
      <protection/>
    </xf>
    <xf numFmtId="164" fontId="2" fillId="0" borderId="37" xfId="0" applyNumberFormat="1" applyFont="1" applyFill="1" applyBorder="1" applyAlignment="1" applyProtection="1">
      <alignment horizontal="right" vertical="center" indent="1"/>
      <protection/>
    </xf>
    <xf numFmtId="166" fontId="2" fillId="0" borderId="21" xfId="0" applyNumberFormat="1" applyFont="1" applyFill="1" applyBorder="1" applyAlignment="1" applyProtection="1">
      <alignment horizontal="right" vertical="center" indent="1"/>
      <protection/>
    </xf>
    <xf numFmtId="167" fontId="1" fillId="2" borderId="20" xfId="0" applyNumberFormat="1" applyFont="1" applyFill="1" applyBorder="1" applyAlignment="1" applyProtection="1">
      <alignment horizontal="right" vertical="center" indent="1"/>
      <protection/>
    </xf>
    <xf numFmtId="167" fontId="1" fillId="2" borderId="14" xfId="0" applyNumberFormat="1" applyFont="1" applyFill="1" applyBorder="1" applyAlignment="1" applyProtection="1">
      <alignment horizontal="right" vertical="center" indent="1"/>
      <protection/>
    </xf>
    <xf numFmtId="167" fontId="1" fillId="0" borderId="27" xfId="0" applyNumberFormat="1" applyFont="1" applyFill="1" applyBorder="1" applyAlignment="1" applyProtection="1">
      <alignment horizontal="right" vertical="center" indent="1"/>
      <protection/>
    </xf>
    <xf numFmtId="167" fontId="2" fillId="0" borderId="35" xfId="0" applyNumberFormat="1" applyFont="1" applyFill="1" applyBorder="1" applyAlignment="1" applyProtection="1">
      <alignment horizontal="right" vertical="center" indent="1"/>
      <protection/>
    </xf>
    <xf numFmtId="167" fontId="2" fillId="0" borderId="10" xfId="0" applyNumberFormat="1" applyFont="1" applyFill="1" applyBorder="1" applyAlignment="1" applyProtection="1">
      <alignment horizontal="right" vertical="center" indent="1"/>
      <protection/>
    </xf>
    <xf numFmtId="165" fontId="1" fillId="0" borderId="17" xfId="0" applyNumberFormat="1" applyFont="1" applyFill="1" applyBorder="1" applyAlignment="1" applyProtection="1">
      <alignment horizontal="right" vertical="center" indent="1"/>
      <protection/>
    </xf>
    <xf numFmtId="165" fontId="2" fillId="0" borderId="19" xfId="0" applyNumberFormat="1" applyFont="1" applyFill="1" applyBorder="1" applyAlignment="1" applyProtection="1">
      <alignment horizontal="right" vertical="center" indent="1"/>
      <protection/>
    </xf>
    <xf numFmtId="165" fontId="2" fillId="0" borderId="18" xfId="0" applyNumberFormat="1" applyFont="1" applyFill="1" applyBorder="1" applyAlignment="1" applyProtection="1">
      <alignment horizontal="right" vertical="center" indent="1"/>
      <protection/>
    </xf>
    <xf numFmtId="171" fontId="2" fillId="0" borderId="13" xfId="0" applyNumberFormat="1" applyFont="1" applyFill="1" applyBorder="1" applyAlignment="1" applyProtection="1">
      <alignment horizontal="right" vertical="center" indent="1"/>
      <protection/>
    </xf>
    <xf numFmtId="167" fontId="2" fillId="0" borderId="33" xfId="0" applyNumberFormat="1" applyFont="1" applyFill="1" applyBorder="1" applyAlignment="1" applyProtection="1">
      <alignment horizontal="right" vertical="center" indent="1"/>
      <protection/>
    </xf>
    <xf numFmtId="164" fontId="3" fillId="0" borderId="0" xfId="0" applyNumberFormat="1" applyFont="1" applyFill="1" applyAlignment="1" applyProtection="1">
      <alignment/>
      <protection/>
    </xf>
    <xf numFmtId="171" fontId="0" fillId="4" borderId="0" xfId="0" applyNumberFormat="1" applyFill="1" applyAlignment="1" applyProtection="1">
      <alignment/>
      <protection/>
    </xf>
    <xf numFmtId="2" fontId="3" fillId="0" borderId="0" xfId="0" applyNumberFormat="1" applyFont="1" applyFill="1" applyAlignment="1" applyProtection="1">
      <alignment/>
      <protection/>
    </xf>
    <xf numFmtId="164" fontId="10" fillId="0" borderId="0" xfId="0" applyNumberFormat="1" applyFont="1" applyFill="1" applyAlignment="1" applyProtection="1">
      <alignment/>
      <protection/>
    </xf>
    <xf numFmtId="165" fontId="1" fillId="2" borderId="13" xfId="0" applyNumberFormat="1" applyFont="1" applyFill="1" applyBorder="1" applyAlignment="1" applyProtection="1">
      <alignment horizontal="right" vertical="center" indent="1"/>
      <protection/>
    </xf>
    <xf numFmtId="164" fontId="11" fillId="2" borderId="13" xfId="0" applyNumberFormat="1" applyFont="1" applyFill="1" applyBorder="1" applyAlignment="1" applyProtection="1">
      <alignment horizontal="center" vertical="center" wrapText="1"/>
      <protection/>
    </xf>
    <xf numFmtId="164" fontId="11" fillId="0" borderId="0" xfId="0" applyNumberFormat="1" applyFont="1" applyFill="1" applyAlignment="1" applyProtection="1">
      <alignment horizontal="center" vertical="center" wrapText="1"/>
      <protection/>
    </xf>
    <xf numFmtId="164" fontId="2" fillId="0" borderId="5" xfId="0" applyNumberFormat="1" applyFont="1" applyFill="1" applyBorder="1" applyAlignment="1" applyProtection="1">
      <alignment horizontal="left" vertical="center" indent="1"/>
      <protection/>
    </xf>
    <xf numFmtId="164" fontId="2" fillId="0" borderId="2" xfId="0" applyNumberFormat="1" applyFont="1" applyFill="1" applyBorder="1" applyAlignment="1" applyProtection="1">
      <alignment horizontal="left" vertical="center" indent="1"/>
      <protection/>
    </xf>
    <xf numFmtId="164" fontId="2" fillId="0" borderId="3" xfId="0" applyNumberFormat="1" applyFont="1" applyFill="1" applyBorder="1" applyAlignment="1" applyProtection="1">
      <alignment horizontal="left" vertical="center" indent="1"/>
      <protection/>
    </xf>
    <xf numFmtId="164" fontId="2" fillId="0" borderId="1" xfId="0" applyNumberFormat="1" applyFont="1" applyFill="1" applyBorder="1" applyAlignment="1" applyProtection="1">
      <alignment horizontal="center" vertical="center"/>
      <protection/>
    </xf>
    <xf numFmtId="164" fontId="3" fillId="0" borderId="0" xfId="0" applyNumberFormat="1" applyFont="1" applyFill="1" applyAlignment="1" applyProtection="1">
      <alignment/>
      <protection/>
    </xf>
    <xf numFmtId="167" fontId="2" fillId="0" borderId="29" xfId="0" applyNumberFormat="1" applyFont="1" applyFill="1" applyBorder="1" applyAlignment="1" applyProtection="1">
      <alignment horizontal="right" vertical="center" indent="1"/>
      <protection/>
    </xf>
    <xf numFmtId="167" fontId="2" fillId="0" borderId="38" xfId="0" applyNumberFormat="1" applyFont="1" applyFill="1" applyBorder="1" applyAlignment="1" applyProtection="1">
      <alignment horizontal="right" vertical="center" indent="1"/>
      <protection/>
    </xf>
    <xf numFmtId="167" fontId="2" fillId="0" borderId="39" xfId="0" applyNumberFormat="1" applyFont="1" applyFill="1" applyBorder="1" applyAlignment="1" applyProtection="1">
      <alignment horizontal="right" vertical="center" indent="1"/>
      <protection/>
    </xf>
    <xf numFmtId="164" fontId="0" fillId="5" borderId="13" xfId="0" applyNumberFormat="1" applyFill="1" applyBorder="1" applyAlignment="1" applyProtection="1">
      <alignment horizontal="center"/>
      <protection/>
    </xf>
    <xf numFmtId="164" fontId="0" fillId="5" borderId="13" xfId="0" applyNumberFormat="1" applyFill="1" applyBorder="1" applyAlignment="1" applyProtection="1">
      <alignment horizontal="center"/>
      <protection/>
    </xf>
    <xf numFmtId="169" fontId="2" fillId="0" borderId="37" xfId="0" applyNumberFormat="1" applyFont="1" applyFill="1" applyBorder="1" applyAlignment="1" applyProtection="1">
      <alignment horizontal="right" vertical="center" wrapText="1" indent="1"/>
      <protection/>
    </xf>
    <xf numFmtId="164" fontId="0" fillId="5" borderId="13" xfId="0" applyNumberFormat="1" applyFill="1" applyBorder="1" applyAlignment="1" applyProtection="1">
      <alignment horizontal="left"/>
      <protection/>
    </xf>
    <xf numFmtId="164" fontId="0" fillId="0" borderId="0" xfId="0" applyNumberForma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left" vertical="center" wrapText="1" indent="1"/>
      <protection/>
    </xf>
    <xf numFmtId="0" fontId="0" fillId="5" borderId="13" xfId="0" applyFill="1" applyBorder="1" applyAlignment="1" applyProtection="1">
      <alignment horizontal="center"/>
      <protection/>
    </xf>
    <xf numFmtId="0" fontId="0" fillId="0" borderId="40" xfId="0" applyFill="1" applyBorder="1" applyAlignment="1" applyProtection="1">
      <alignment wrapText="1"/>
      <protection/>
    </xf>
    <xf numFmtId="0" fontId="0" fillId="0" borderId="40" xfId="0" applyFill="1" applyBorder="1" applyAlignment="1" applyProtection="1">
      <alignment horizontal="right" wrapText="1"/>
      <protection/>
    </xf>
    <xf numFmtId="173" fontId="0" fillId="0" borderId="40" xfId="0" applyNumberFormat="1" applyFill="1" applyBorder="1" applyAlignment="1" applyProtection="1">
      <alignment horizontal="right" wrapText="1"/>
      <protection/>
    </xf>
    <xf numFmtId="173" fontId="0" fillId="0" borderId="40" xfId="0" applyNumberFormat="1" applyFill="1" applyBorder="1" applyAlignment="1" applyProtection="1">
      <alignment horizontal="right" wrapText="1"/>
      <protection/>
    </xf>
    <xf numFmtId="173" fontId="0" fillId="0" borderId="0" xfId="0" applyNumberFormat="1" applyFill="1" applyAlignment="1" applyProtection="1">
      <alignment/>
      <protection/>
    </xf>
    <xf numFmtId="173" fontId="0" fillId="0" borderId="0" xfId="0" applyNumberFormat="1" applyFill="1" applyAlignment="1" applyProtection="1">
      <alignment/>
      <protection/>
    </xf>
    <xf numFmtId="173" fontId="0" fillId="5" borderId="13" xfId="0" applyNumberFormat="1" applyFill="1" applyBorder="1" applyAlignment="1" applyProtection="1">
      <alignment horizontal="center"/>
      <protection/>
    </xf>
    <xf numFmtId="173" fontId="0" fillId="5" borderId="13" xfId="0" applyNumberFormat="1" applyFill="1" applyBorder="1" applyAlignment="1" applyProtection="1">
      <alignment horizontal="center"/>
      <protection/>
    </xf>
    <xf numFmtId="173" fontId="0" fillId="5" borderId="13" xfId="0" applyNumberFormat="1" applyFill="1" applyBorder="1" applyAlignment="1" applyProtection="1">
      <alignment horizontal="center"/>
      <protection/>
    </xf>
    <xf numFmtId="173" fontId="0" fillId="0" borderId="40" xfId="0" applyNumberFormat="1" applyFill="1" applyBorder="1" applyAlignment="1" applyProtection="1">
      <alignment wrapText="1"/>
      <protection/>
    </xf>
    <xf numFmtId="0" fontId="0" fillId="5" borderId="13" xfId="0" applyFill="1" applyBorder="1" applyAlignment="1" applyProtection="1">
      <alignment horizontal="center"/>
      <protection/>
    </xf>
    <xf numFmtId="0" fontId="0" fillId="0" borderId="40" xfId="0" applyFill="1" applyBorder="1" applyAlignment="1" applyProtection="1">
      <alignment wrapText="1"/>
      <protection/>
    </xf>
    <xf numFmtId="0" fontId="0" fillId="0" borderId="40" xfId="0" applyFill="1" applyBorder="1" applyAlignment="1" applyProtection="1">
      <alignment horizontal="right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9" fontId="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 horizontal="center"/>
      <protection/>
    </xf>
    <xf numFmtId="164" fontId="12" fillId="0" borderId="0" xfId="0" applyNumberFormat="1" applyFont="1" applyFill="1" applyAlignment="1" applyProtection="1">
      <alignment/>
      <protection/>
    </xf>
    <xf numFmtId="164" fontId="12" fillId="0" borderId="0" xfId="0" applyNumberFormat="1" applyFont="1" applyFill="1" applyAlignment="1" applyProtection="1">
      <alignment vertical="center"/>
      <protection/>
    </xf>
    <xf numFmtId="164" fontId="13" fillId="0" borderId="0" xfId="0" applyNumberFormat="1" applyFont="1" applyFill="1" applyAlignment="1" applyProtection="1">
      <alignment/>
      <protection/>
    </xf>
    <xf numFmtId="169" fontId="14" fillId="6" borderId="16" xfId="0" applyNumberFormat="1" applyFont="1" applyFill="1" applyBorder="1" applyAlignment="1" applyProtection="1">
      <alignment horizontal="center" vertical="center" wrapText="1"/>
      <protection/>
    </xf>
    <xf numFmtId="169" fontId="14" fillId="7" borderId="16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vertical="center"/>
      <protection/>
    </xf>
    <xf numFmtId="164" fontId="16" fillId="0" borderId="0" xfId="0" applyNumberFormat="1" applyFont="1" applyFill="1" applyAlignment="1" applyProtection="1">
      <alignment vertical="center"/>
      <protection/>
    </xf>
    <xf numFmtId="164" fontId="17" fillId="0" borderId="0" xfId="0" applyNumberFormat="1" applyFont="1" applyFill="1" applyAlignment="1" applyProtection="1">
      <alignment vertical="center"/>
      <protection/>
    </xf>
    <xf numFmtId="164" fontId="18" fillId="0" borderId="0" xfId="0" applyNumberFormat="1" applyFont="1" applyFill="1" applyAlignment="1" applyProtection="1">
      <alignment/>
      <protection/>
    </xf>
    <xf numFmtId="164" fontId="14" fillId="0" borderId="41" xfId="0" applyNumberFormat="1" applyFont="1" applyFill="1" applyBorder="1" applyAlignment="1" applyProtection="1">
      <alignment horizontal="center" vertical="center"/>
      <protection/>
    </xf>
    <xf numFmtId="164" fontId="19" fillId="0" borderId="0" xfId="0" applyNumberFormat="1" applyFont="1" applyFill="1" applyAlignment="1" applyProtection="1">
      <alignment horizontal="left" vertical="center" wrapText="1"/>
      <protection/>
    </xf>
    <xf numFmtId="164" fontId="4" fillId="0" borderId="0" xfId="0" applyNumberFormat="1" applyFont="1" applyFill="1" applyAlignment="1" applyProtection="1">
      <alignment/>
      <protection/>
    </xf>
    <xf numFmtId="164" fontId="14" fillId="8" borderId="13" xfId="0" applyNumberFormat="1" applyFont="1" applyFill="1" applyBorder="1" applyAlignment="1" applyProtection="1">
      <alignment horizontal="center" vertical="center" wrapText="1"/>
      <protection/>
    </xf>
    <xf numFmtId="164" fontId="19" fillId="0" borderId="0" xfId="0" applyNumberFormat="1" applyFont="1" applyFill="1" applyAlignment="1" applyProtection="1">
      <alignment horizontal="left" vertical="center" wrapText="1"/>
      <protection/>
    </xf>
    <xf numFmtId="164" fontId="14" fillId="0" borderId="42" xfId="0" applyNumberFormat="1" applyFont="1" applyFill="1" applyBorder="1" applyAlignment="1" applyProtection="1">
      <alignment horizontal="center" vertical="center"/>
      <protection/>
    </xf>
    <xf numFmtId="164" fontId="14" fillId="0" borderId="43" xfId="0" applyNumberFormat="1" applyFont="1" applyFill="1" applyBorder="1" applyAlignment="1" applyProtection="1">
      <alignment horizontal="center" vertical="center"/>
      <protection/>
    </xf>
    <xf numFmtId="168" fontId="14" fillId="9" borderId="44" xfId="0" applyNumberFormat="1" applyFont="1" applyFill="1" applyBorder="1" applyAlignment="1" applyProtection="1">
      <alignment horizontal="center" vertical="center" wrapText="1"/>
      <protection/>
    </xf>
    <xf numFmtId="164" fontId="14" fillId="7" borderId="45" xfId="0" applyNumberFormat="1" applyFont="1" applyFill="1" applyBorder="1" applyAlignment="1" applyProtection="1">
      <alignment horizontal="center" vertical="center" wrapText="1"/>
      <protection/>
    </xf>
    <xf numFmtId="169" fontId="14" fillId="10" borderId="43" xfId="0" applyNumberFormat="1" applyFont="1" applyFill="1" applyBorder="1" applyAlignment="1" applyProtection="1">
      <alignment horizontal="center" vertical="center" wrapText="1"/>
      <protection/>
    </xf>
    <xf numFmtId="169" fontId="2" fillId="10" borderId="2" xfId="0" applyNumberFormat="1" applyFont="1" applyFill="1" applyBorder="1" applyAlignment="1" applyProtection="1">
      <alignment horizontal="center" vertical="center" wrapText="1"/>
      <protection/>
    </xf>
    <xf numFmtId="169" fontId="2" fillId="10" borderId="46" xfId="0" applyNumberFormat="1" applyFont="1" applyFill="1" applyBorder="1" applyAlignment="1" applyProtection="1">
      <alignment horizontal="center" vertical="center" wrapText="1"/>
      <protection/>
    </xf>
    <xf numFmtId="169" fontId="2" fillId="10" borderId="47" xfId="0" applyNumberFormat="1" applyFont="1" applyFill="1" applyBorder="1" applyAlignment="1" applyProtection="1">
      <alignment horizontal="center" vertical="center" wrapText="1"/>
      <protection/>
    </xf>
    <xf numFmtId="169" fontId="2" fillId="10" borderId="48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Fill="1" applyAlignment="1" applyProtection="1">
      <alignment horizontal="left"/>
      <protection/>
    </xf>
    <xf numFmtId="169" fontId="1" fillId="0" borderId="0" xfId="0" applyNumberFormat="1" applyFont="1" applyFill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 applyProtection="1">
      <alignment/>
      <protection/>
    </xf>
    <xf numFmtId="164" fontId="20" fillId="0" borderId="0" xfId="0" applyNumberFormat="1" applyFont="1" applyFill="1" applyAlignment="1" applyProtection="1">
      <alignment/>
      <protection/>
    </xf>
    <xf numFmtId="164" fontId="14" fillId="10" borderId="13" xfId="0" applyNumberFormat="1" applyFont="1" applyFill="1" applyBorder="1" applyAlignment="1" applyProtection="1">
      <alignment horizontal="center" vertical="center" wrapText="1"/>
      <protection/>
    </xf>
    <xf numFmtId="164" fontId="14" fillId="7" borderId="49" xfId="0" applyNumberFormat="1" applyFont="1" applyFill="1" applyBorder="1" applyAlignment="1" applyProtection="1">
      <alignment horizontal="center" vertical="center" wrapText="1"/>
      <protection/>
    </xf>
    <xf numFmtId="164" fontId="14" fillId="6" borderId="49" xfId="0" applyNumberFormat="1" applyFont="1" applyFill="1" applyBorder="1" applyAlignment="1" applyProtection="1">
      <alignment horizontal="center" vertical="center" wrapText="1"/>
      <protection/>
    </xf>
    <xf numFmtId="164" fontId="14" fillId="6" borderId="13" xfId="0" applyNumberFormat="1" applyFont="1" applyFill="1" applyBorder="1" applyAlignment="1" applyProtection="1">
      <alignment horizontal="center" vertical="center" wrapText="1"/>
      <protection/>
    </xf>
    <xf numFmtId="169" fontId="14" fillId="6" borderId="45" xfId="0" applyNumberFormat="1" applyFont="1" applyFill="1" applyBorder="1" applyAlignment="1" applyProtection="1">
      <alignment horizontal="center" vertical="center" wrapText="1"/>
      <protection/>
    </xf>
    <xf numFmtId="169" fontId="14" fillId="8" borderId="20" xfId="0" applyNumberFormat="1" applyFont="1" applyFill="1" applyBorder="1" applyAlignment="1" applyProtection="1">
      <alignment horizontal="center" vertical="center" wrapText="1"/>
      <protection/>
    </xf>
    <xf numFmtId="169" fontId="14" fillId="7" borderId="45" xfId="0" applyNumberFormat="1" applyFont="1" applyFill="1" applyBorder="1" applyAlignment="1" applyProtection="1">
      <alignment horizontal="center" vertical="center" wrapText="1"/>
      <protection/>
    </xf>
    <xf numFmtId="169" fontId="14" fillId="7" borderId="20" xfId="0" applyNumberFormat="1" applyFont="1" applyFill="1" applyBorder="1" applyAlignment="1" applyProtection="1">
      <alignment horizontal="center" vertical="center" wrapText="1"/>
      <protection/>
    </xf>
    <xf numFmtId="169" fontId="14" fillId="10" borderId="45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Fill="1" applyAlignment="1" applyProtection="1">
      <alignment/>
      <protection/>
    </xf>
    <xf numFmtId="169" fontId="14" fillId="6" borderId="49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Fill="1" applyAlignment="1" applyProtection="1">
      <alignment horizontal="left"/>
      <protection/>
    </xf>
    <xf numFmtId="164" fontId="14" fillId="0" borderId="22" xfId="0" applyNumberFormat="1" applyFont="1" applyFill="1" applyBorder="1" applyAlignment="1" applyProtection="1">
      <alignment horizontal="center" vertical="center"/>
      <protection/>
    </xf>
    <xf numFmtId="164" fontId="14" fillId="0" borderId="50" xfId="0" applyNumberFormat="1" applyFont="1" applyFill="1" applyBorder="1" applyAlignment="1" applyProtection="1">
      <alignment horizontal="center" vertical="center"/>
      <protection/>
    </xf>
    <xf numFmtId="169" fontId="14" fillId="7" borderId="51" xfId="0" applyNumberFormat="1" applyFont="1" applyFill="1" applyBorder="1" applyAlignment="1" applyProtection="1">
      <alignment horizontal="center" vertical="center" wrapText="1"/>
      <protection/>
    </xf>
    <xf numFmtId="169" fontId="14" fillId="10" borderId="13" xfId="0" applyNumberFormat="1" applyFont="1" applyFill="1" applyBorder="1" applyAlignment="1" applyProtection="1">
      <alignment horizontal="center" vertical="center" wrapText="1"/>
      <protection/>
    </xf>
    <xf numFmtId="169" fontId="14" fillId="6" borderId="13" xfId="0" applyNumberFormat="1" applyFont="1" applyFill="1" applyBorder="1" applyAlignment="1" applyProtection="1">
      <alignment horizontal="center" vertical="center" wrapText="1"/>
      <protection/>
    </xf>
    <xf numFmtId="164" fontId="14" fillId="11" borderId="6" xfId="0" applyNumberFormat="1" applyFont="1" applyFill="1" applyBorder="1" applyAlignment="1" applyProtection="1">
      <alignment horizontal="center" vertical="center" wrapText="1"/>
      <protection/>
    </xf>
    <xf numFmtId="169" fontId="2" fillId="11" borderId="52" xfId="0" applyNumberFormat="1" applyFont="1" applyFill="1" applyBorder="1" applyAlignment="1" applyProtection="1">
      <alignment horizontal="center" vertical="center" wrapText="1"/>
      <protection/>
    </xf>
    <xf numFmtId="169" fontId="2" fillId="11" borderId="53" xfId="0" applyNumberFormat="1" applyFont="1" applyFill="1" applyBorder="1" applyAlignment="1" applyProtection="1">
      <alignment horizontal="center" vertical="center" wrapText="1"/>
      <protection/>
    </xf>
    <xf numFmtId="169" fontId="2" fillId="7" borderId="53" xfId="0" applyNumberFormat="1" applyFont="1" applyFill="1" applyBorder="1" applyAlignment="1" applyProtection="1">
      <alignment horizontal="center" vertical="center" wrapText="1"/>
      <protection/>
    </xf>
    <xf numFmtId="169" fontId="2" fillId="6" borderId="53" xfId="0" applyNumberFormat="1" applyFont="1" applyFill="1" applyBorder="1" applyAlignment="1" applyProtection="1">
      <alignment horizontal="center" vertical="center" wrapText="1"/>
      <protection/>
    </xf>
    <xf numFmtId="168" fontId="14" fillId="9" borderId="54" xfId="0" applyNumberFormat="1" applyFont="1" applyFill="1" applyBorder="1" applyAlignment="1" applyProtection="1">
      <alignment horizontal="center" vertical="center" wrapText="1"/>
      <protection/>
    </xf>
    <xf numFmtId="164" fontId="14" fillId="0" borderId="13" xfId="0" applyNumberFormat="1" applyFont="1" applyFill="1" applyBorder="1" applyAlignment="1" applyProtection="1">
      <alignment horizontal="center" vertical="center"/>
      <protection/>
    </xf>
    <xf numFmtId="169" fontId="2" fillId="6" borderId="13" xfId="0" applyNumberFormat="1" applyFont="1" applyFill="1" applyBorder="1" applyAlignment="1" applyProtection="1">
      <alignment horizontal="center" vertical="center" wrapText="1"/>
      <protection/>
    </xf>
    <xf numFmtId="164" fontId="14" fillId="0" borderId="49" xfId="0" applyNumberFormat="1" applyFont="1" applyFill="1" applyBorder="1" applyAlignment="1" applyProtection="1">
      <alignment horizontal="center" vertical="center"/>
      <protection/>
    </xf>
    <xf numFmtId="164" fontId="14" fillId="0" borderId="45" xfId="0" applyNumberFormat="1" applyFont="1" applyFill="1" applyBorder="1" applyAlignment="1" applyProtection="1">
      <alignment horizontal="center" vertical="center"/>
      <protection/>
    </xf>
    <xf numFmtId="169" fontId="2" fillId="6" borderId="49" xfId="0" applyNumberFormat="1" applyFont="1" applyFill="1" applyBorder="1" applyAlignment="1" applyProtection="1">
      <alignment horizontal="center" vertical="center" wrapText="1"/>
      <protection/>
    </xf>
    <xf numFmtId="169" fontId="2" fillId="6" borderId="55" xfId="0" applyNumberFormat="1" applyFont="1" applyFill="1" applyBorder="1" applyAlignment="1" applyProtection="1">
      <alignment horizontal="center" vertical="center" wrapText="1"/>
      <protection/>
    </xf>
    <xf numFmtId="169" fontId="2" fillId="6" borderId="52" xfId="0" applyNumberFormat="1" applyFont="1" applyFill="1" applyBorder="1" applyAlignment="1" applyProtection="1">
      <alignment horizontal="center" vertical="center" wrapText="1"/>
      <protection/>
    </xf>
    <xf numFmtId="164" fontId="14" fillId="0" borderId="20" xfId="0" applyNumberFormat="1" applyFont="1" applyFill="1" applyBorder="1" applyAlignment="1" applyProtection="1">
      <alignment horizontal="center" vertical="center"/>
      <protection/>
    </xf>
    <xf numFmtId="169" fontId="14" fillId="11" borderId="13" xfId="0" applyNumberFormat="1" applyFont="1" applyFill="1" applyBorder="1" applyAlignment="1" applyProtection="1">
      <alignment horizontal="center" vertical="center" wrapText="1"/>
      <protection/>
    </xf>
    <xf numFmtId="169" fontId="2" fillId="11" borderId="13" xfId="0" applyNumberFormat="1" applyFont="1" applyFill="1" applyBorder="1" applyAlignment="1" applyProtection="1">
      <alignment horizontal="center" vertical="center" wrapText="1"/>
      <protection/>
    </xf>
    <xf numFmtId="169" fontId="14" fillId="11" borderId="49" xfId="0" applyNumberFormat="1" applyFont="1" applyFill="1" applyBorder="1" applyAlignment="1" applyProtection="1">
      <alignment horizontal="center" vertical="center" wrapText="1"/>
      <protection/>
    </xf>
    <xf numFmtId="169" fontId="2" fillId="7" borderId="49" xfId="0" applyNumberFormat="1" applyFont="1" applyFill="1" applyBorder="1" applyAlignment="1" applyProtection="1">
      <alignment horizontal="center" vertical="center" wrapText="1"/>
      <protection/>
    </xf>
    <xf numFmtId="169" fontId="2" fillId="10" borderId="13" xfId="0" applyNumberFormat="1" applyFont="1" applyFill="1" applyBorder="1" applyAlignment="1" applyProtection="1">
      <alignment horizontal="center" vertical="center" wrapText="1"/>
      <protection/>
    </xf>
    <xf numFmtId="169" fontId="2" fillId="10" borderId="45" xfId="0" applyNumberFormat="1" applyFont="1" applyFill="1" applyBorder="1" applyAlignment="1" applyProtection="1">
      <alignment horizontal="center" vertical="center" wrapText="1"/>
      <protection/>
    </xf>
    <xf numFmtId="164" fontId="14" fillId="11" borderId="13" xfId="0" applyNumberFormat="1" applyFont="1" applyFill="1" applyBorder="1" applyAlignment="1" applyProtection="1">
      <alignment horizontal="center" vertical="center" wrapText="1"/>
      <protection/>
    </xf>
    <xf numFmtId="164" fontId="14" fillId="7" borderId="16" xfId="0" applyNumberFormat="1" applyFont="1" applyFill="1" applyBorder="1" applyAlignment="1" applyProtection="1">
      <alignment horizontal="center" vertical="center" wrapText="1"/>
      <protection/>
    </xf>
    <xf numFmtId="164" fontId="14" fillId="12" borderId="45" xfId="0" applyNumberFormat="1" applyFont="1" applyFill="1" applyBorder="1" applyAlignment="1" applyProtection="1">
      <alignment horizontal="center" vertical="center"/>
      <protection/>
    </xf>
    <xf numFmtId="169" fontId="2" fillId="11" borderId="45" xfId="0" applyNumberFormat="1" applyFont="1" applyFill="1" applyBorder="1" applyAlignment="1" applyProtection="1">
      <alignment horizontal="center" vertical="center" wrapText="1"/>
      <protection/>
    </xf>
    <xf numFmtId="164" fontId="14" fillId="12" borderId="20" xfId="0" applyNumberFormat="1" applyFont="1" applyFill="1" applyBorder="1" applyAlignment="1" applyProtection="1">
      <alignment horizontal="center" vertical="center"/>
      <protection/>
    </xf>
    <xf numFmtId="168" fontId="14" fillId="9" borderId="42" xfId="0" applyNumberFormat="1" applyFont="1" applyFill="1" applyBorder="1" applyAlignment="1" applyProtection="1">
      <alignment horizontal="center" vertical="center" wrapText="1"/>
      <protection/>
    </xf>
    <xf numFmtId="164" fontId="14" fillId="11" borderId="13" xfId="0" applyNumberFormat="1" applyFont="1" applyFill="1" applyBorder="1" applyAlignment="1" applyProtection="1">
      <alignment horizontal="center" vertical="center" wrapText="1"/>
      <protection/>
    </xf>
    <xf numFmtId="164" fontId="14" fillId="11" borderId="6" xfId="0" applyNumberFormat="1" applyFont="1" applyFill="1" applyBorder="1" applyAlignment="1" applyProtection="1">
      <alignment horizontal="center" vertical="center" wrapText="1"/>
      <protection/>
    </xf>
    <xf numFmtId="169" fontId="2" fillId="7" borderId="45" xfId="0" applyNumberFormat="1" applyFont="1" applyFill="1" applyBorder="1" applyAlignment="1" applyProtection="1">
      <alignment horizontal="center" vertical="center" wrapText="1"/>
      <protection/>
    </xf>
    <xf numFmtId="168" fontId="14" fillId="9" borderId="56" xfId="0" applyNumberFormat="1" applyFont="1" applyFill="1" applyBorder="1" applyAlignment="1" applyProtection="1">
      <alignment horizontal="center" vertical="center" wrapText="1"/>
      <protection/>
    </xf>
    <xf numFmtId="169" fontId="14" fillId="8" borderId="13" xfId="0" applyNumberFormat="1" applyFont="1" applyFill="1" applyBorder="1" applyAlignment="1" applyProtection="1">
      <alignment horizontal="center" vertical="center" wrapText="1"/>
      <protection/>
    </xf>
    <xf numFmtId="169" fontId="2" fillId="8" borderId="13" xfId="0" applyNumberFormat="1" applyFont="1" applyFill="1" applyBorder="1" applyAlignment="1" applyProtection="1">
      <alignment horizontal="center" vertical="center" wrapText="1"/>
      <protection/>
    </xf>
    <xf numFmtId="169" fontId="14" fillId="8" borderId="49" xfId="0" applyNumberFormat="1" applyFont="1" applyFill="1" applyBorder="1" applyAlignment="1" applyProtection="1">
      <alignment horizontal="center" vertical="center" wrapText="1"/>
      <protection/>
    </xf>
    <xf numFmtId="169" fontId="2" fillId="8" borderId="45" xfId="0" applyNumberFormat="1" applyFont="1" applyFill="1" applyBorder="1" applyAlignment="1" applyProtection="1">
      <alignment horizontal="center" vertical="center" wrapText="1"/>
      <protection/>
    </xf>
    <xf numFmtId="164" fontId="19" fillId="0" borderId="0" xfId="0" applyNumberFormat="1" applyFont="1" applyFill="1" applyAlignment="1" applyProtection="1">
      <alignment horizontal="left" vertical="center" wrapText="1"/>
      <protection/>
    </xf>
    <xf numFmtId="164" fontId="14" fillId="7" borderId="45" xfId="0" applyNumberFormat="1" applyFont="1" applyFill="1" applyBorder="1" applyAlignment="1" applyProtection="1">
      <alignment horizontal="center" vertical="center" wrapText="1"/>
      <protection/>
    </xf>
    <xf numFmtId="164" fontId="14" fillId="8" borderId="13" xfId="0" applyNumberFormat="1" applyFont="1" applyFill="1" applyBorder="1" applyAlignment="1" applyProtection="1">
      <alignment horizontal="center" vertical="center" wrapText="1"/>
      <protection/>
    </xf>
    <xf numFmtId="164" fontId="14" fillId="6" borderId="16" xfId="0" applyNumberFormat="1" applyFont="1" applyFill="1" applyBorder="1" applyAlignment="1" applyProtection="1">
      <alignment horizontal="center" vertical="center" wrapText="1"/>
      <protection/>
    </xf>
    <xf numFmtId="169" fontId="2" fillId="6" borderId="16" xfId="0" applyNumberFormat="1" applyFont="1" applyFill="1" applyBorder="1" applyAlignment="1" applyProtection="1">
      <alignment horizontal="center" vertical="center" wrapText="1"/>
      <protection/>
    </xf>
    <xf numFmtId="169" fontId="2" fillId="6" borderId="45" xfId="0" applyNumberFormat="1" applyFont="1" applyFill="1" applyBorder="1" applyAlignment="1" applyProtection="1">
      <alignment horizontal="center" vertical="center" wrapText="1"/>
      <protection/>
    </xf>
    <xf numFmtId="164" fontId="14" fillId="11" borderId="37" xfId="0" applyNumberFormat="1" applyFont="1" applyFill="1" applyBorder="1" applyAlignment="1" applyProtection="1">
      <alignment horizontal="center" vertical="center" wrapText="1"/>
      <protection/>
    </xf>
    <xf numFmtId="164" fontId="14" fillId="11" borderId="6" xfId="0" applyNumberFormat="1" applyFont="1" applyFill="1" applyBorder="1" applyAlignment="1" applyProtection="1">
      <alignment horizontal="center" vertical="center" wrapText="1"/>
      <protection/>
    </xf>
    <xf numFmtId="164" fontId="19" fillId="0" borderId="0" xfId="0" applyNumberFormat="1" applyFont="1" applyFill="1" applyAlignment="1" applyProtection="1">
      <alignment horizontal="left" vertical="center" wrapText="1"/>
      <protection/>
    </xf>
    <xf numFmtId="164" fontId="14" fillId="11" borderId="13" xfId="0" applyNumberFormat="1" applyFont="1" applyFill="1" applyBorder="1" applyAlignment="1" applyProtection="1">
      <alignment horizontal="center" vertical="center" wrapText="1"/>
      <protection/>
    </xf>
    <xf numFmtId="164" fontId="14" fillId="11" borderId="45" xfId="0" applyNumberFormat="1" applyFont="1" applyFill="1" applyBorder="1" applyAlignment="1" applyProtection="1">
      <alignment horizontal="center" vertical="center" wrapText="1"/>
      <protection/>
    </xf>
    <xf numFmtId="164" fontId="14" fillId="6" borderId="13" xfId="0" applyNumberFormat="1" applyFont="1" applyFill="1" applyBorder="1" applyAlignment="1" applyProtection="1">
      <alignment horizontal="center" vertical="center" wrapText="1"/>
      <protection/>
    </xf>
    <xf numFmtId="164" fontId="14" fillId="10" borderId="13" xfId="0" applyNumberFormat="1" applyFont="1" applyFill="1" applyBorder="1" applyAlignment="1" applyProtection="1">
      <alignment horizontal="center" vertical="center" wrapText="1"/>
      <protection/>
    </xf>
    <xf numFmtId="164" fontId="14" fillId="7" borderId="49" xfId="0" applyNumberFormat="1" applyFont="1" applyFill="1" applyBorder="1" applyAlignment="1" applyProtection="1">
      <alignment horizontal="center" vertical="center" wrapText="1"/>
      <protection/>
    </xf>
    <xf numFmtId="169" fontId="2" fillId="11" borderId="16" xfId="0" applyNumberFormat="1" applyFont="1" applyFill="1" applyBorder="1" applyAlignment="1" applyProtection="1">
      <alignment horizontal="center" vertical="center" wrapText="1"/>
      <protection/>
    </xf>
    <xf numFmtId="164" fontId="14" fillId="0" borderId="54" xfId="0" applyNumberFormat="1" applyFont="1" applyFill="1" applyBorder="1" applyAlignment="1" applyProtection="1">
      <alignment horizontal="center" vertical="center"/>
      <protection/>
    </xf>
    <xf numFmtId="169" fontId="14" fillId="6" borderId="57" xfId="0" applyNumberFormat="1" applyFont="1" applyFill="1" applyBorder="1" applyAlignment="1" applyProtection="1">
      <alignment horizontal="center" vertical="center" wrapText="1"/>
      <protection/>
    </xf>
    <xf numFmtId="169" fontId="14" fillId="6" borderId="58" xfId="0" applyNumberFormat="1" applyFont="1" applyFill="1" applyBorder="1" applyAlignment="1" applyProtection="1">
      <alignment horizontal="center" vertical="center" wrapText="1"/>
      <protection/>
    </xf>
    <xf numFmtId="169" fontId="14" fillId="6" borderId="59" xfId="0" applyNumberFormat="1" applyFont="1" applyFill="1" applyBorder="1" applyAlignment="1" applyProtection="1">
      <alignment horizontal="center" vertical="center" wrapText="1"/>
      <protection/>
    </xf>
    <xf numFmtId="164" fontId="14" fillId="0" borderId="60" xfId="0" applyNumberFormat="1" applyFont="1" applyFill="1" applyBorder="1" applyAlignment="1" applyProtection="1">
      <alignment horizontal="center" vertical="center"/>
      <protection/>
    </xf>
    <xf numFmtId="164" fontId="14" fillId="0" borderId="7" xfId="0" applyNumberFormat="1" applyFont="1" applyFill="1" applyBorder="1" applyAlignment="1" applyProtection="1">
      <alignment horizontal="center" vertical="center"/>
      <protection/>
    </xf>
    <xf numFmtId="164" fontId="14" fillId="0" borderId="9" xfId="0" applyNumberFormat="1" applyFont="1" applyFill="1" applyBorder="1" applyAlignment="1" applyProtection="1">
      <alignment horizontal="center" vertical="center"/>
      <protection/>
    </xf>
    <xf numFmtId="164" fontId="14" fillId="12" borderId="9" xfId="0" applyNumberFormat="1" applyFont="1" applyFill="1" applyBorder="1" applyAlignment="1" applyProtection="1">
      <alignment horizontal="center" vertical="center"/>
      <protection/>
    </xf>
    <xf numFmtId="164" fontId="14" fillId="0" borderId="61" xfId="0" applyNumberFormat="1" applyFont="1" applyFill="1" applyBorder="1" applyAlignment="1" applyProtection="1">
      <alignment horizontal="center" vertical="center"/>
      <protection/>
    </xf>
    <xf numFmtId="164" fontId="14" fillId="11" borderId="13" xfId="0" applyNumberFormat="1" applyFont="1" applyFill="1" applyBorder="1" applyAlignment="1" applyProtection="1">
      <alignment horizontal="center" vertical="center" wrapText="1"/>
      <protection/>
    </xf>
    <xf numFmtId="164" fontId="14" fillId="0" borderId="8" xfId="0" applyNumberFormat="1" applyFont="1" applyFill="1" applyBorder="1" applyAlignment="1" applyProtection="1">
      <alignment horizontal="center" vertical="center"/>
      <protection/>
    </xf>
    <xf numFmtId="168" fontId="14" fillId="9" borderId="62" xfId="0" applyNumberFormat="1" applyFont="1" applyFill="1" applyBorder="1" applyAlignment="1" applyProtection="1">
      <alignment horizontal="center" vertical="center" wrapText="1"/>
      <protection/>
    </xf>
    <xf numFmtId="169" fontId="21" fillId="6" borderId="49" xfId="0" applyNumberFormat="1" applyFont="1" applyFill="1" applyBorder="1" applyAlignment="1" applyProtection="1">
      <alignment horizontal="center" vertical="center" wrapText="1"/>
      <protection/>
    </xf>
    <xf numFmtId="169" fontId="21" fillId="6" borderId="13" xfId="0" applyNumberFormat="1" applyFont="1" applyFill="1" applyBorder="1" applyAlignment="1" applyProtection="1">
      <alignment horizontal="center" vertical="center" wrapText="1"/>
      <protection/>
    </xf>
    <xf numFmtId="169" fontId="21" fillId="6" borderId="20" xfId="0" applyNumberFormat="1" applyFont="1" applyFill="1" applyBorder="1" applyAlignment="1" applyProtection="1">
      <alignment horizontal="center" vertical="center" wrapText="1"/>
      <protection/>
    </xf>
    <xf numFmtId="169" fontId="21" fillId="11" borderId="49" xfId="0" applyNumberFormat="1" applyFont="1" applyFill="1" applyBorder="1" applyAlignment="1" applyProtection="1">
      <alignment horizontal="center" vertical="center" wrapText="1"/>
      <protection/>
    </xf>
    <xf numFmtId="169" fontId="21" fillId="11" borderId="13" xfId="0" applyNumberFormat="1" applyFont="1" applyFill="1" applyBorder="1" applyAlignment="1" applyProtection="1">
      <alignment horizontal="center" vertical="center" wrapText="1"/>
      <protection/>
    </xf>
    <xf numFmtId="169" fontId="21" fillId="7" borderId="45" xfId="0" applyNumberFormat="1" applyFont="1" applyFill="1" applyBorder="1" applyAlignment="1" applyProtection="1">
      <alignment horizontal="center" vertical="center" wrapText="1"/>
      <protection/>
    </xf>
    <xf numFmtId="169" fontId="21" fillId="10" borderId="13" xfId="0" applyNumberFormat="1" applyFont="1" applyFill="1" applyBorder="1" applyAlignment="1" applyProtection="1">
      <alignment horizontal="center" vertical="center" wrapText="1"/>
      <protection/>
    </xf>
    <xf numFmtId="169" fontId="21" fillId="10" borderId="45" xfId="0" applyNumberFormat="1" applyFont="1" applyFill="1" applyBorder="1" applyAlignment="1" applyProtection="1">
      <alignment horizontal="center" vertical="center" wrapText="1"/>
      <protection/>
    </xf>
    <xf numFmtId="169" fontId="8" fillId="6" borderId="16" xfId="0" applyNumberFormat="1" applyFont="1" applyFill="1" applyBorder="1" applyAlignment="1" applyProtection="1">
      <alignment horizontal="center" vertical="center" wrapText="1"/>
      <protection/>
    </xf>
    <xf numFmtId="169" fontId="8" fillId="6" borderId="13" xfId="0" applyNumberFormat="1" applyFont="1" applyFill="1" applyBorder="1" applyAlignment="1" applyProtection="1">
      <alignment horizontal="center" vertical="center" wrapText="1"/>
      <protection/>
    </xf>
    <xf numFmtId="169" fontId="8" fillId="6" borderId="45" xfId="0" applyNumberFormat="1" applyFont="1" applyFill="1" applyBorder="1" applyAlignment="1" applyProtection="1">
      <alignment horizontal="center" vertical="center" wrapText="1"/>
      <protection/>
    </xf>
    <xf numFmtId="169" fontId="8" fillId="11" borderId="13" xfId="0" applyNumberFormat="1" applyFont="1" applyFill="1" applyBorder="1" applyAlignment="1" applyProtection="1">
      <alignment horizontal="center" vertical="center" wrapText="1"/>
      <protection/>
    </xf>
    <xf numFmtId="169" fontId="8" fillId="11" borderId="45" xfId="0" applyNumberFormat="1" applyFont="1" applyFill="1" applyBorder="1" applyAlignment="1" applyProtection="1">
      <alignment horizontal="center" vertical="center" wrapText="1"/>
      <protection/>
    </xf>
    <xf numFmtId="169" fontId="8" fillId="7" borderId="45" xfId="0" applyNumberFormat="1" applyFont="1" applyFill="1" applyBorder="1" applyAlignment="1" applyProtection="1">
      <alignment horizontal="center" vertical="center" wrapText="1"/>
      <protection/>
    </xf>
    <xf numFmtId="169" fontId="8" fillId="10" borderId="45" xfId="0" applyNumberFormat="1" applyFont="1" applyFill="1" applyBorder="1" applyAlignment="1" applyProtection="1">
      <alignment horizontal="center" vertical="center" wrapText="1"/>
      <protection/>
    </xf>
    <xf numFmtId="169" fontId="8" fillId="6" borderId="52" xfId="0" applyNumberFormat="1" applyFont="1" applyFill="1" applyBorder="1" applyAlignment="1" applyProtection="1">
      <alignment horizontal="center" vertical="center" wrapText="1"/>
      <protection/>
    </xf>
    <xf numFmtId="169" fontId="8" fillId="6" borderId="53" xfId="0" applyNumberFormat="1" applyFont="1" applyFill="1" applyBorder="1" applyAlignment="1" applyProtection="1">
      <alignment horizontal="center" vertical="center" wrapText="1"/>
      <protection/>
    </xf>
    <xf numFmtId="169" fontId="8" fillId="11" borderId="52" xfId="0" applyNumberFormat="1" applyFont="1" applyFill="1" applyBorder="1" applyAlignment="1" applyProtection="1">
      <alignment horizontal="center" vertical="center" wrapText="1"/>
      <protection/>
    </xf>
    <xf numFmtId="169" fontId="8" fillId="11" borderId="53" xfId="0" applyNumberFormat="1" applyFont="1" applyFill="1" applyBorder="1" applyAlignment="1" applyProtection="1">
      <alignment horizontal="center" vertical="center" wrapText="1"/>
      <protection/>
    </xf>
    <xf numFmtId="169" fontId="8" fillId="10" borderId="53" xfId="0" applyNumberFormat="1" applyFont="1" applyFill="1" applyBorder="1" applyAlignment="1" applyProtection="1">
      <alignment horizontal="center" vertical="center" wrapText="1"/>
      <protection/>
    </xf>
    <xf numFmtId="169" fontId="21" fillId="6" borderId="45" xfId="0" applyNumberFormat="1" applyFont="1" applyFill="1" applyBorder="1" applyAlignment="1" applyProtection="1">
      <alignment horizontal="center" vertical="center" wrapText="1"/>
      <protection/>
    </xf>
    <xf numFmtId="169" fontId="21" fillId="11" borderId="45" xfId="0" applyNumberFormat="1" applyFont="1" applyFill="1" applyBorder="1" applyAlignment="1" applyProtection="1">
      <alignment horizontal="center" vertical="center" wrapText="1"/>
      <protection/>
    </xf>
    <xf numFmtId="169" fontId="21" fillId="7" borderId="20" xfId="0" applyNumberFormat="1" applyFont="1" applyFill="1" applyBorder="1" applyAlignment="1" applyProtection="1">
      <alignment horizontal="center" vertical="center" wrapText="1"/>
      <protection/>
    </xf>
    <xf numFmtId="169" fontId="21" fillId="10" borderId="49" xfId="0" applyNumberFormat="1" applyFont="1" applyFill="1" applyBorder="1" applyAlignment="1" applyProtection="1">
      <alignment horizontal="center" vertical="center" wrapText="1"/>
      <protection/>
    </xf>
    <xf numFmtId="169" fontId="8" fillId="6" borderId="9" xfId="0" applyNumberFormat="1" applyFont="1" applyFill="1" applyBorder="1" applyAlignment="1" applyProtection="1">
      <alignment horizontal="center" vertical="center" wrapText="1"/>
      <protection/>
    </xf>
    <xf numFmtId="169" fontId="8" fillId="7" borderId="20" xfId="0" applyNumberFormat="1" applyFont="1" applyFill="1" applyBorder="1" applyAlignment="1" applyProtection="1">
      <alignment horizontal="center" vertical="center" wrapText="1"/>
      <protection/>
    </xf>
    <xf numFmtId="169" fontId="8" fillId="10" borderId="49" xfId="0" applyNumberFormat="1" applyFont="1" applyFill="1" applyBorder="1" applyAlignment="1" applyProtection="1">
      <alignment horizontal="center" vertical="center" wrapText="1"/>
      <protection/>
    </xf>
    <xf numFmtId="169" fontId="8" fillId="6" borderId="7" xfId="0" applyNumberFormat="1" applyFont="1" applyFill="1" applyBorder="1" applyAlignment="1" applyProtection="1">
      <alignment horizontal="center" vertical="center" wrapText="1"/>
      <protection/>
    </xf>
    <xf numFmtId="169" fontId="21" fillId="6" borderId="58" xfId="0" applyNumberFormat="1" applyFont="1" applyFill="1" applyBorder="1" applyAlignment="1" applyProtection="1">
      <alignment horizontal="center" vertical="center" wrapText="1"/>
      <protection/>
    </xf>
    <xf numFmtId="169" fontId="21" fillId="6" borderId="63" xfId="0" applyNumberFormat="1" applyFont="1" applyFill="1" applyBorder="1" applyAlignment="1" applyProtection="1">
      <alignment horizontal="center" vertical="center" wrapText="1"/>
      <protection/>
    </xf>
    <xf numFmtId="169" fontId="21" fillId="6" borderId="51" xfId="0" applyNumberFormat="1" applyFont="1" applyFill="1" applyBorder="1" applyAlignment="1" applyProtection="1">
      <alignment horizontal="center" vertical="center" wrapText="1"/>
      <protection/>
    </xf>
    <xf numFmtId="169" fontId="21" fillId="11" borderId="64" xfId="0" applyNumberFormat="1" applyFont="1" applyFill="1" applyBorder="1" applyAlignment="1" applyProtection="1">
      <alignment horizontal="center" vertical="center" wrapText="1"/>
      <protection/>
    </xf>
    <xf numFmtId="169" fontId="21" fillId="7" borderId="64" xfId="0" applyNumberFormat="1" applyFont="1" applyFill="1" applyBorder="1" applyAlignment="1" applyProtection="1">
      <alignment horizontal="center" vertical="center" wrapText="1"/>
      <protection/>
    </xf>
    <xf numFmtId="169" fontId="9" fillId="10" borderId="63" xfId="0" applyNumberFormat="1" applyFont="1" applyFill="1" applyBorder="1" applyAlignment="1" applyProtection="1">
      <alignment horizontal="center" vertical="center" wrapText="1"/>
      <protection/>
    </xf>
    <xf numFmtId="169" fontId="9" fillId="10" borderId="51" xfId="0" applyNumberFormat="1" applyFont="1" applyFill="1" applyBorder="1" applyAlignment="1" applyProtection="1">
      <alignment horizontal="center" vertical="center" wrapText="1"/>
      <protection/>
    </xf>
    <xf numFmtId="169" fontId="8" fillId="7" borderId="49" xfId="0" applyNumberFormat="1" applyFont="1" applyFill="1" applyBorder="1" applyAlignment="1" applyProtection="1">
      <alignment horizontal="center" vertical="center" wrapText="1"/>
      <protection/>
    </xf>
    <xf numFmtId="169" fontId="21" fillId="6" borderId="57" xfId="0" applyNumberFormat="1" applyFont="1" applyFill="1" applyBorder="1" applyAlignment="1" applyProtection="1">
      <alignment horizontal="center" vertical="center" wrapText="1"/>
      <protection/>
    </xf>
    <xf numFmtId="169" fontId="21" fillId="11" borderId="51" xfId="0" applyNumberFormat="1" applyFont="1" applyFill="1" applyBorder="1" applyAlignment="1" applyProtection="1">
      <alignment horizontal="center" vertical="center" wrapText="1"/>
      <protection/>
    </xf>
    <xf numFmtId="169" fontId="9" fillId="7" borderId="51" xfId="0" applyNumberFormat="1" applyFont="1" applyFill="1" applyBorder="1" applyAlignment="1" applyProtection="1">
      <alignment horizontal="center" vertical="center" wrapText="1"/>
      <protection/>
    </xf>
    <xf numFmtId="169" fontId="8" fillId="6" borderId="49" xfId="0" applyNumberFormat="1" applyFont="1" applyFill="1" applyBorder="1" applyAlignment="1" applyProtection="1">
      <alignment horizontal="center" vertical="center" wrapText="1"/>
      <protection/>
    </xf>
    <xf numFmtId="169" fontId="21" fillId="6" borderId="42" xfId="0" applyNumberFormat="1" applyFont="1" applyFill="1" applyBorder="1" applyAlignment="1" applyProtection="1">
      <alignment horizontal="center" vertical="center" wrapText="1"/>
      <protection/>
    </xf>
    <xf numFmtId="169" fontId="21" fillId="11" borderId="49" xfId="0" applyNumberFormat="1" applyFont="1" applyFill="1" applyBorder="1" applyAlignment="1" applyProtection="1">
      <alignment horizontal="center" vertical="center" wrapText="1"/>
      <protection/>
    </xf>
    <xf numFmtId="169" fontId="21" fillId="11" borderId="13" xfId="0" applyNumberFormat="1" applyFont="1" applyFill="1" applyBorder="1" applyAlignment="1" applyProtection="1">
      <alignment horizontal="center" vertical="center" wrapText="1"/>
      <protection/>
    </xf>
    <xf numFmtId="169" fontId="21" fillId="11" borderId="45" xfId="0" applyNumberFormat="1" applyFont="1" applyFill="1" applyBorder="1" applyAlignment="1" applyProtection="1">
      <alignment horizontal="center" vertical="center" wrapText="1"/>
      <protection/>
    </xf>
    <xf numFmtId="169" fontId="8" fillId="6" borderId="65" xfId="0" applyNumberFormat="1" applyFont="1" applyFill="1" applyBorder="1" applyAlignment="1" applyProtection="1">
      <alignment horizontal="center" vertical="center" wrapText="1"/>
      <protection/>
    </xf>
    <xf numFmtId="169" fontId="8" fillId="6" borderId="2" xfId="0" applyNumberFormat="1" applyFont="1" applyFill="1" applyBorder="1" applyAlignment="1" applyProtection="1">
      <alignment horizontal="center" vertical="center" wrapText="1"/>
      <protection/>
    </xf>
    <xf numFmtId="169" fontId="8" fillId="6" borderId="46" xfId="0" applyNumberFormat="1" applyFont="1" applyFill="1" applyBorder="1" applyAlignment="1" applyProtection="1">
      <alignment horizontal="center" vertical="center" wrapText="1"/>
      <protection/>
    </xf>
    <xf numFmtId="169" fontId="8" fillId="11" borderId="2" xfId="0" applyNumberFormat="1" applyFont="1" applyFill="1" applyBorder="1" applyAlignment="1" applyProtection="1">
      <alignment horizontal="center" vertical="center" wrapText="1"/>
      <protection/>
    </xf>
    <xf numFmtId="169" fontId="8" fillId="11" borderId="46" xfId="0" applyNumberFormat="1" applyFont="1" applyFill="1" applyBorder="1" applyAlignment="1" applyProtection="1">
      <alignment horizontal="center" vertical="center" wrapText="1"/>
      <protection/>
    </xf>
    <xf numFmtId="169" fontId="8" fillId="7" borderId="46" xfId="0" applyNumberFormat="1" applyFont="1" applyFill="1" applyBorder="1" applyAlignment="1" applyProtection="1">
      <alignment horizontal="center" vertical="center" wrapText="1"/>
      <protection/>
    </xf>
    <xf numFmtId="169" fontId="8" fillId="10" borderId="2" xfId="0" applyNumberFormat="1" applyFont="1" applyFill="1" applyBorder="1" applyAlignment="1" applyProtection="1">
      <alignment horizontal="center" vertical="center" wrapText="1"/>
      <protection/>
    </xf>
    <xf numFmtId="169" fontId="8" fillId="10" borderId="46" xfId="0" applyNumberFormat="1" applyFont="1" applyFill="1" applyBorder="1" applyAlignment="1" applyProtection="1">
      <alignment horizontal="center" vertical="center" wrapText="1"/>
      <protection/>
    </xf>
    <xf numFmtId="169" fontId="8" fillId="6" borderId="66" xfId="0" applyNumberFormat="1" applyFont="1" applyFill="1" applyBorder="1" applyAlignment="1" applyProtection="1">
      <alignment horizontal="center" vertical="center" wrapText="1"/>
      <protection/>
    </xf>
    <xf numFmtId="169" fontId="8" fillId="6" borderId="67" xfId="0" applyNumberFormat="1" applyFont="1" applyFill="1" applyBorder="1" applyAlignment="1" applyProtection="1">
      <alignment horizontal="center" vertical="center" wrapText="1"/>
      <protection/>
    </xf>
    <xf numFmtId="169" fontId="8" fillId="6" borderId="47" xfId="0" applyNumberFormat="1" applyFont="1" applyFill="1" applyBorder="1" applyAlignment="1" applyProtection="1">
      <alignment horizontal="center" vertical="center" wrapText="1"/>
      <protection/>
    </xf>
    <xf numFmtId="169" fontId="8" fillId="6" borderId="48" xfId="0" applyNumberFormat="1" applyFont="1" applyFill="1" applyBorder="1" applyAlignment="1" applyProtection="1">
      <alignment horizontal="center" vertical="center" wrapText="1"/>
      <protection/>
    </xf>
    <xf numFmtId="169" fontId="8" fillId="11" borderId="47" xfId="0" applyNumberFormat="1" applyFont="1" applyFill="1" applyBorder="1" applyAlignment="1" applyProtection="1">
      <alignment horizontal="center" vertical="center" wrapText="1"/>
      <protection/>
    </xf>
    <xf numFmtId="169" fontId="8" fillId="11" borderId="48" xfId="0" applyNumberFormat="1" applyFont="1" applyFill="1" applyBorder="1" applyAlignment="1" applyProtection="1">
      <alignment horizontal="center" vertical="center" wrapText="1"/>
      <protection/>
    </xf>
    <xf numFmtId="169" fontId="8" fillId="7" borderId="48" xfId="0" applyNumberFormat="1" applyFont="1" applyFill="1" applyBorder="1" applyAlignment="1" applyProtection="1">
      <alignment horizontal="center" vertical="center" wrapText="1"/>
      <protection/>
    </xf>
    <xf numFmtId="169" fontId="8" fillId="10" borderId="47" xfId="0" applyNumberFormat="1" applyFont="1" applyFill="1" applyBorder="1" applyAlignment="1" applyProtection="1">
      <alignment horizontal="center" vertical="center" wrapText="1"/>
      <protection/>
    </xf>
    <xf numFmtId="169" fontId="8" fillId="10" borderId="48" xfId="0" applyNumberFormat="1" applyFont="1" applyFill="1" applyBorder="1" applyAlignment="1" applyProtection="1">
      <alignment horizontal="center" vertical="center" wrapText="1"/>
      <protection/>
    </xf>
    <xf numFmtId="169" fontId="21" fillId="6" borderId="49" xfId="0" applyNumberFormat="1" applyFont="1" applyFill="1" applyBorder="1" applyAlignment="1" applyProtection="1">
      <alignment horizontal="center" vertical="center" wrapText="1"/>
      <protection/>
    </xf>
    <xf numFmtId="169" fontId="21" fillId="6" borderId="43" xfId="0" applyNumberFormat="1" applyFont="1" applyFill="1" applyBorder="1" applyAlignment="1" applyProtection="1">
      <alignment horizontal="center" vertical="center" wrapText="1"/>
      <protection/>
    </xf>
    <xf numFmtId="169" fontId="21" fillId="11" borderId="43" xfId="0" applyNumberFormat="1" applyFont="1" applyFill="1" applyBorder="1" applyAlignment="1" applyProtection="1">
      <alignment horizontal="center" vertical="center" wrapText="1"/>
      <protection/>
    </xf>
    <xf numFmtId="169" fontId="21" fillId="7" borderId="43" xfId="0" applyNumberFormat="1" applyFont="1" applyFill="1" applyBorder="1" applyAlignment="1" applyProtection="1">
      <alignment horizontal="center" vertical="center" wrapText="1"/>
      <protection/>
    </xf>
    <xf numFmtId="169" fontId="21" fillId="10" borderId="16" xfId="0" applyNumberFormat="1" applyFont="1" applyFill="1" applyBorder="1" applyAlignment="1" applyProtection="1">
      <alignment horizontal="center" vertical="center" wrapText="1"/>
      <protection/>
    </xf>
    <xf numFmtId="169" fontId="21" fillId="10" borderId="43" xfId="0" applyNumberFormat="1" applyFont="1" applyFill="1" applyBorder="1" applyAlignment="1" applyProtection="1">
      <alignment horizontal="center" vertical="center" wrapText="1"/>
      <protection/>
    </xf>
    <xf numFmtId="169" fontId="8" fillId="7" borderId="30" xfId="0" applyNumberFormat="1" applyFont="1" applyFill="1" applyBorder="1" applyAlignment="1" applyProtection="1">
      <alignment horizontal="center" vertical="center" wrapText="1"/>
      <protection/>
    </xf>
    <xf numFmtId="169" fontId="8" fillId="11" borderId="66" xfId="0" applyNumberFormat="1" applyFont="1" applyFill="1" applyBorder="1" applyAlignment="1" applyProtection="1">
      <alignment horizontal="center" vertical="center" wrapText="1"/>
      <protection/>
    </xf>
    <xf numFmtId="169" fontId="8" fillId="11" borderId="4" xfId="0" applyNumberFormat="1" applyFont="1" applyFill="1" applyBorder="1" applyAlignment="1" applyProtection="1">
      <alignment horizontal="center" vertical="center" wrapText="1"/>
      <protection/>
    </xf>
    <xf numFmtId="169" fontId="8" fillId="6" borderId="68" xfId="0" applyNumberFormat="1" applyFont="1" applyFill="1" applyBorder="1" applyAlignment="1" applyProtection="1">
      <alignment horizontal="center" vertical="center" wrapText="1"/>
      <protection/>
    </xf>
    <xf numFmtId="169" fontId="8" fillId="6" borderId="4" xfId="0" applyNumberFormat="1" applyFont="1" applyFill="1" applyBorder="1" applyAlignment="1" applyProtection="1">
      <alignment horizontal="center" vertical="center" wrapText="1"/>
      <protection/>
    </xf>
    <xf numFmtId="169" fontId="8" fillId="8" borderId="13" xfId="0" applyNumberFormat="1" applyFont="1" applyFill="1" applyBorder="1" applyAlignment="1" applyProtection="1">
      <alignment horizontal="center" vertical="center" wrapText="1"/>
      <protection/>
    </xf>
    <xf numFmtId="169" fontId="8" fillId="8" borderId="45" xfId="0" applyNumberFormat="1" applyFont="1" applyFill="1" applyBorder="1" applyAlignment="1" applyProtection="1">
      <alignment horizontal="center" vertical="center" wrapText="1"/>
      <protection/>
    </xf>
    <xf numFmtId="169" fontId="8" fillId="6" borderId="20" xfId="0" applyNumberFormat="1" applyFont="1" applyFill="1" applyBorder="1" applyAlignment="1" applyProtection="1">
      <alignment horizontal="center" vertical="center" wrapText="1"/>
      <protection/>
    </xf>
    <xf numFmtId="169" fontId="8" fillId="8" borderId="20" xfId="0" applyNumberFormat="1" applyFont="1" applyFill="1" applyBorder="1" applyAlignment="1" applyProtection="1">
      <alignment horizontal="center" vertical="center" wrapText="1"/>
      <protection/>
    </xf>
    <xf numFmtId="169" fontId="8" fillId="7" borderId="69" xfId="0" applyNumberFormat="1" applyFont="1" applyFill="1" applyBorder="1" applyAlignment="1" applyProtection="1">
      <alignment horizontal="center" vertical="center" wrapText="1"/>
      <protection/>
    </xf>
    <xf numFmtId="169" fontId="8" fillId="7" borderId="70" xfId="0" applyNumberFormat="1" applyFont="1" applyFill="1" applyBorder="1" applyAlignment="1" applyProtection="1">
      <alignment horizontal="center" vertical="center" wrapText="1"/>
      <protection/>
    </xf>
    <xf numFmtId="169" fontId="8" fillId="11" borderId="55" xfId="0" applyNumberFormat="1" applyFont="1" applyFill="1" applyBorder="1" applyAlignment="1" applyProtection="1">
      <alignment horizontal="center" vertical="center" wrapText="1"/>
      <protection/>
    </xf>
    <xf numFmtId="169" fontId="2" fillId="11" borderId="55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/>
      <protection/>
    </xf>
    <xf numFmtId="164" fontId="0" fillId="3" borderId="0" xfId="0" applyNumberFormat="1" applyFill="1" applyAlignment="1" applyProtection="1">
      <alignment/>
      <protection/>
    </xf>
    <xf numFmtId="169" fontId="19" fillId="11" borderId="8" xfId="0" applyNumberFormat="1" applyFont="1" applyFill="1" applyBorder="1" applyAlignment="1" applyProtection="1">
      <alignment horizontal="center" vertical="center" wrapText="1"/>
      <protection/>
    </xf>
    <xf numFmtId="169" fontId="19" fillId="11" borderId="7" xfId="0" applyNumberFormat="1" applyFont="1" applyFill="1" applyBorder="1" applyAlignment="1" applyProtection="1">
      <alignment horizontal="center" vertical="center" wrapText="1"/>
      <protection/>
    </xf>
    <xf numFmtId="169" fontId="8" fillId="7" borderId="9" xfId="0" applyNumberFormat="1" applyFont="1" applyFill="1" applyBorder="1" applyAlignment="1" applyProtection="1">
      <alignment horizontal="center" vertical="center" wrapText="1"/>
      <protection/>
    </xf>
    <xf numFmtId="169" fontId="8" fillId="10" borderId="61" xfId="0" applyNumberFormat="1" applyFont="1" applyFill="1" applyBorder="1" applyAlignment="1" applyProtection="1">
      <alignment horizontal="center" vertical="center" wrapText="1"/>
      <protection/>
    </xf>
    <xf numFmtId="169" fontId="8" fillId="6" borderId="60" xfId="0" applyNumberFormat="1" applyFont="1" applyFill="1" applyBorder="1" applyAlignment="1" applyProtection="1">
      <alignment horizontal="center" vertical="center" wrapText="1"/>
      <protection/>
    </xf>
    <xf numFmtId="169" fontId="8" fillId="8" borderId="7" xfId="0" applyNumberFormat="1" applyFont="1" applyFill="1" applyBorder="1" applyAlignment="1" applyProtection="1">
      <alignment horizontal="center" vertical="center" wrapText="1"/>
      <protection/>
    </xf>
    <xf numFmtId="169" fontId="8" fillId="8" borderId="9" xfId="0" applyNumberFormat="1" applyFont="1" applyFill="1" applyBorder="1" applyAlignment="1" applyProtection="1">
      <alignment horizontal="center" vertical="center" wrapText="1"/>
      <protection/>
    </xf>
    <xf numFmtId="169" fontId="8" fillId="7" borderId="71" xfId="0" applyNumberFormat="1" applyFont="1" applyFill="1" applyBorder="1" applyAlignment="1" applyProtection="1">
      <alignment horizontal="center" vertical="center" wrapText="1"/>
      <protection/>
    </xf>
    <xf numFmtId="164" fontId="0" fillId="3" borderId="0" xfId="0" applyNumberFormat="1" applyFill="1" applyAlignment="1" applyProtection="1">
      <alignment/>
      <protection/>
    </xf>
    <xf numFmtId="169" fontId="8" fillId="0" borderId="13" xfId="0" applyNumberFormat="1" applyFont="1" applyFill="1" applyBorder="1" applyAlignment="1" applyProtection="1">
      <alignment horizontal="center" vertical="center" wrapText="1"/>
      <protection/>
    </xf>
    <xf numFmtId="169" fontId="9" fillId="10" borderId="45" xfId="0" applyNumberFormat="1" applyFont="1" applyFill="1" applyBorder="1" applyAlignment="1" applyProtection="1">
      <alignment horizontal="center" vertical="center" wrapText="1"/>
      <protection/>
    </xf>
    <xf numFmtId="164" fontId="19" fillId="0" borderId="0" xfId="0" applyNumberFormat="1" applyFont="1" applyFill="1" applyAlignment="1" applyProtection="1">
      <alignment horizontal="left" vertical="center" wrapText="1"/>
      <protection/>
    </xf>
    <xf numFmtId="164" fontId="0" fillId="4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 horizontal="center"/>
      <protection/>
    </xf>
    <xf numFmtId="164" fontId="13" fillId="0" borderId="0" xfId="0" applyNumberFormat="1" applyFont="1" applyFill="1" applyAlignment="1" applyProtection="1">
      <alignment/>
      <protection/>
    </xf>
    <xf numFmtId="164" fontId="4" fillId="0" borderId="0" xfId="0" applyNumberFormat="1" applyFont="1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169" fontId="8" fillId="11" borderId="69" xfId="0" applyNumberFormat="1" applyFont="1" applyFill="1" applyBorder="1" applyAlignment="1" applyProtection="1">
      <alignment horizontal="center" vertical="center" wrapText="1"/>
      <protection/>
    </xf>
    <xf numFmtId="169" fontId="8" fillId="11" borderId="70" xfId="0" applyNumberFormat="1" applyFont="1" applyFill="1" applyBorder="1" applyAlignment="1" applyProtection="1">
      <alignment horizontal="center" vertical="center" wrapText="1"/>
      <protection/>
    </xf>
    <xf numFmtId="169" fontId="8" fillId="11" borderId="72" xfId="0" applyNumberFormat="1" applyFont="1" applyFill="1" applyBorder="1" applyAlignment="1" applyProtection="1">
      <alignment horizontal="center" vertical="center" wrapText="1"/>
      <protection/>
    </xf>
    <xf numFmtId="169" fontId="8" fillId="6" borderId="61" xfId="0" applyNumberFormat="1" applyFont="1" applyFill="1" applyBorder="1" applyAlignment="1" applyProtection="1">
      <alignment horizontal="center" vertical="center" wrapText="1"/>
      <protection/>
    </xf>
    <xf numFmtId="169" fontId="8" fillId="11" borderId="61" xfId="0" applyNumberFormat="1" applyFont="1" applyFill="1" applyBorder="1" applyAlignment="1" applyProtection="1">
      <alignment horizontal="center" vertical="center" wrapText="1"/>
      <protection/>
    </xf>
    <xf numFmtId="169" fontId="8" fillId="10" borderId="7" xfId="0" applyNumberFormat="1" applyFont="1" applyFill="1" applyBorder="1" applyAlignment="1" applyProtection="1">
      <alignment horizontal="center" vertical="center" wrapText="1"/>
      <protection/>
    </xf>
    <xf numFmtId="168" fontId="21" fillId="9" borderId="44" xfId="0" applyNumberFormat="1" applyFont="1" applyFill="1" applyBorder="1" applyAlignment="1" applyProtection="1">
      <alignment horizontal="center" vertical="center" wrapText="1"/>
      <protection/>
    </xf>
    <xf numFmtId="168" fontId="22" fillId="9" borderId="44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/>
      <protection/>
    </xf>
    <xf numFmtId="169" fontId="23" fillId="6" borderId="16" xfId="0" applyNumberFormat="1" applyFont="1" applyFill="1" applyBorder="1" applyAlignment="1" applyProtection="1">
      <alignment horizontal="center" vertical="center" wrapText="1"/>
      <protection/>
    </xf>
    <xf numFmtId="169" fontId="23" fillId="6" borderId="13" xfId="0" applyNumberFormat="1" applyFont="1" applyFill="1" applyBorder="1" applyAlignment="1" applyProtection="1">
      <alignment horizontal="center" vertical="center" wrapText="1"/>
      <protection/>
    </xf>
    <xf numFmtId="169" fontId="23" fillId="6" borderId="45" xfId="0" applyNumberFormat="1" applyFont="1" applyFill="1" applyBorder="1" applyAlignment="1" applyProtection="1">
      <alignment horizontal="center" vertical="center" wrapText="1"/>
      <protection/>
    </xf>
    <xf numFmtId="169" fontId="23" fillId="11" borderId="16" xfId="0" applyNumberFormat="1" applyFont="1" applyFill="1" applyBorder="1" applyAlignment="1" applyProtection="1">
      <alignment horizontal="center" vertical="center" wrapText="1"/>
      <protection/>
    </xf>
    <xf numFmtId="169" fontId="23" fillId="11" borderId="13" xfId="0" applyNumberFormat="1" applyFont="1" applyFill="1" applyBorder="1" applyAlignment="1" applyProtection="1">
      <alignment horizontal="center" vertical="center" wrapText="1"/>
      <protection/>
    </xf>
    <xf numFmtId="169" fontId="23" fillId="11" borderId="45" xfId="0" applyNumberFormat="1" applyFont="1" applyFill="1" applyBorder="1" applyAlignment="1" applyProtection="1">
      <alignment horizontal="center" vertical="center" wrapText="1"/>
      <protection/>
    </xf>
    <xf numFmtId="169" fontId="23" fillId="7" borderId="45" xfId="0" applyNumberFormat="1" applyFont="1" applyFill="1" applyBorder="1" applyAlignment="1" applyProtection="1">
      <alignment horizontal="center" vertical="center" wrapText="1"/>
      <protection/>
    </xf>
    <xf numFmtId="169" fontId="23" fillId="10" borderId="13" xfId="0" applyNumberFormat="1" applyFont="1" applyFill="1" applyBorder="1" applyAlignment="1" applyProtection="1">
      <alignment horizontal="center" vertical="center" wrapText="1"/>
      <protection/>
    </xf>
    <xf numFmtId="169" fontId="23" fillId="10" borderId="45" xfId="0" applyNumberFormat="1" applyFont="1" applyFill="1" applyBorder="1" applyAlignment="1" applyProtection="1">
      <alignment horizontal="center" vertical="center" wrapText="1"/>
      <protection/>
    </xf>
    <xf numFmtId="169" fontId="23" fillId="6" borderId="73" xfId="0" applyNumberFormat="1" applyFont="1" applyFill="1" applyBorder="1" applyAlignment="1" applyProtection="1">
      <alignment horizontal="center" vertical="center" wrapText="1"/>
      <protection/>
    </xf>
    <xf numFmtId="169" fontId="23" fillId="6" borderId="52" xfId="0" applyNumberFormat="1" applyFont="1" applyFill="1" applyBorder="1" applyAlignment="1" applyProtection="1">
      <alignment horizontal="center" vertical="center" wrapText="1"/>
      <protection/>
    </xf>
    <xf numFmtId="169" fontId="23" fillId="6" borderId="53" xfId="0" applyNumberFormat="1" applyFont="1" applyFill="1" applyBorder="1" applyAlignment="1" applyProtection="1">
      <alignment horizontal="center" vertical="center" wrapText="1"/>
      <protection/>
    </xf>
    <xf numFmtId="169" fontId="23" fillId="11" borderId="55" xfId="0" applyNumberFormat="1" applyFont="1" applyFill="1" applyBorder="1" applyAlignment="1" applyProtection="1">
      <alignment horizontal="center" vertical="center" wrapText="1"/>
      <protection/>
    </xf>
    <xf numFmtId="169" fontId="23" fillId="11" borderId="52" xfId="0" applyNumberFormat="1" applyFont="1" applyFill="1" applyBorder="1" applyAlignment="1" applyProtection="1">
      <alignment horizontal="center" vertical="center" wrapText="1"/>
      <protection/>
    </xf>
    <xf numFmtId="169" fontId="23" fillId="11" borderId="53" xfId="0" applyNumberFormat="1" applyFont="1" applyFill="1" applyBorder="1" applyAlignment="1" applyProtection="1">
      <alignment horizontal="center" vertical="center" wrapText="1"/>
      <protection/>
    </xf>
    <xf numFmtId="169" fontId="23" fillId="7" borderId="53" xfId="0" applyNumberFormat="1" applyFont="1" applyFill="1" applyBorder="1" applyAlignment="1" applyProtection="1">
      <alignment horizontal="center" vertical="center" wrapText="1"/>
      <protection/>
    </xf>
    <xf numFmtId="169" fontId="23" fillId="10" borderId="52" xfId="0" applyNumberFormat="1" applyFont="1" applyFill="1" applyBorder="1" applyAlignment="1" applyProtection="1">
      <alignment horizontal="center" vertical="center" wrapText="1"/>
      <protection/>
    </xf>
    <xf numFmtId="169" fontId="23" fillId="10" borderId="53" xfId="0" applyNumberFormat="1" applyFont="1" applyFill="1" applyBorder="1" applyAlignment="1" applyProtection="1">
      <alignment horizontal="center" vertical="center" wrapText="1"/>
      <protection/>
    </xf>
    <xf numFmtId="164" fontId="24" fillId="4" borderId="74" xfId="0" applyNumberFormat="1" applyFont="1" applyFill="1" applyBorder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horizontal="center" vertical="center" wrapText="1"/>
      <protection/>
    </xf>
    <xf numFmtId="164" fontId="19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/>
      <protection/>
    </xf>
    <xf numFmtId="164" fontId="13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8" fontId="14" fillId="0" borderId="44" xfId="0" applyNumberFormat="1" applyFont="1" applyFill="1" applyBorder="1" applyAlignment="1" applyProtection="1">
      <alignment horizontal="center" vertical="center" wrapText="1"/>
      <protection/>
    </xf>
    <xf numFmtId="169" fontId="14" fillId="10" borderId="44" xfId="0" applyNumberFormat="1" applyFont="1" applyFill="1" applyBorder="1" applyAlignment="1" applyProtection="1">
      <alignment horizontal="center" vertical="center" wrapText="1"/>
      <protection/>
    </xf>
    <xf numFmtId="164" fontId="0" fillId="0" borderId="75" xfId="0" applyNumberFormat="1" applyFill="1" applyBorder="1" applyAlignment="1" applyProtection="1">
      <alignment/>
      <protection/>
    </xf>
    <xf numFmtId="164" fontId="2" fillId="0" borderId="76" xfId="0" applyNumberFormat="1" applyFont="1" applyFill="1" applyBorder="1" applyAlignment="1" applyProtection="1">
      <alignment horizontal="left" vertical="center" wrapText="1"/>
      <protection/>
    </xf>
    <xf numFmtId="164" fontId="14" fillId="12" borderId="61" xfId="0" applyNumberFormat="1" applyFont="1" applyFill="1" applyBorder="1" applyAlignment="1" applyProtection="1">
      <alignment horizontal="center" vertical="center"/>
      <protection/>
    </xf>
    <xf numFmtId="164" fontId="2" fillId="0" borderId="42" xfId="0" applyNumberFormat="1" applyFont="1" applyFill="1" applyBorder="1" applyAlignment="1" applyProtection="1">
      <alignment horizontal="left" vertical="center" wrapText="1"/>
      <protection/>
    </xf>
    <xf numFmtId="164" fontId="2" fillId="0" borderId="77" xfId="0" applyNumberFormat="1" applyFont="1" applyFill="1" applyBorder="1" applyAlignment="1" applyProtection="1">
      <alignment horizontal="left" vertical="center" wrapText="1"/>
      <protection/>
    </xf>
    <xf numFmtId="169" fontId="8" fillId="6" borderId="55" xfId="0" applyNumberFormat="1" applyFont="1" applyFill="1" applyBorder="1" applyAlignment="1" applyProtection="1">
      <alignment horizontal="center" vertical="center" wrapText="1"/>
      <protection/>
    </xf>
    <xf numFmtId="169" fontId="8" fillId="11" borderId="49" xfId="0" applyNumberFormat="1" applyFont="1" applyFill="1" applyBorder="1" applyAlignment="1" applyProtection="1">
      <alignment horizontal="center" vertical="center" wrapText="1"/>
      <protection/>
    </xf>
    <xf numFmtId="169" fontId="8" fillId="11" borderId="44" xfId="0" applyNumberFormat="1" applyFont="1" applyFill="1" applyBorder="1" applyAlignment="1" applyProtection="1">
      <alignment horizontal="center" vertical="center" wrapText="1"/>
      <protection/>
    </xf>
    <xf numFmtId="169" fontId="8" fillId="11" borderId="74" xfId="0" applyNumberFormat="1" applyFont="1" applyFill="1" applyBorder="1" applyAlignment="1" applyProtection="1">
      <alignment horizontal="center" vertical="center" wrapText="1"/>
      <protection/>
    </xf>
    <xf numFmtId="169" fontId="8" fillId="7" borderId="44" xfId="0" applyNumberFormat="1" applyFont="1" applyFill="1" applyBorder="1" applyAlignment="1" applyProtection="1">
      <alignment horizontal="center" vertical="center" wrapText="1"/>
      <protection/>
    </xf>
    <xf numFmtId="169" fontId="8" fillId="7" borderId="44" xfId="0" applyNumberFormat="1" applyFont="1" applyFill="1" applyBorder="1" applyAlignment="1" applyProtection="1">
      <alignment horizontal="center" vertical="center" wrapText="1"/>
      <protection/>
    </xf>
    <xf numFmtId="169" fontId="8" fillId="7" borderId="74" xfId="0" applyNumberFormat="1" applyFont="1" applyFill="1" applyBorder="1" applyAlignment="1" applyProtection="1">
      <alignment horizontal="center" vertical="center" wrapText="1"/>
      <protection/>
    </xf>
    <xf numFmtId="169" fontId="21" fillId="10" borderId="59" xfId="0" applyNumberFormat="1" applyFont="1" applyFill="1" applyBorder="1" applyAlignment="1" applyProtection="1">
      <alignment horizontal="center" vertical="center" wrapText="1"/>
      <protection/>
    </xf>
    <xf numFmtId="169" fontId="8" fillId="10" borderId="43" xfId="0" applyNumberFormat="1" applyFont="1" applyFill="1" applyBorder="1" applyAlignment="1" applyProtection="1">
      <alignment horizontal="center" vertical="center" wrapText="1"/>
      <protection/>
    </xf>
    <xf numFmtId="169" fontId="8" fillId="10" borderId="78" xfId="0" applyNumberFormat="1" applyFont="1" applyFill="1" applyBorder="1" applyAlignment="1" applyProtection="1">
      <alignment horizontal="center" vertical="center" wrapText="1"/>
      <protection/>
    </xf>
    <xf numFmtId="164" fontId="2" fillId="12" borderId="13" xfId="0" applyNumberFormat="1" applyFont="1" applyFill="1" applyBorder="1" applyAlignment="1" applyProtection="1">
      <alignment horizontal="left" vertical="center" wrapText="1"/>
      <protection/>
    </xf>
    <xf numFmtId="164" fontId="2" fillId="12" borderId="79" xfId="0" applyNumberFormat="1" applyFont="1" applyFill="1" applyBorder="1" applyAlignment="1" applyProtection="1">
      <alignment horizontal="center" vertical="center" wrapText="1"/>
      <protection/>
    </xf>
    <xf numFmtId="164" fontId="2" fillId="12" borderId="80" xfId="0" applyNumberFormat="1" applyFont="1" applyFill="1" applyBorder="1" applyAlignment="1" applyProtection="1">
      <alignment horizontal="center" vertical="center" wrapText="1"/>
      <protection/>
    </xf>
    <xf numFmtId="164" fontId="2" fillId="12" borderId="65" xfId="0" applyNumberFormat="1" applyFont="1" applyFill="1" applyBorder="1" applyAlignment="1" applyProtection="1">
      <alignment horizontal="center" vertical="center" wrapText="1"/>
      <protection/>
    </xf>
    <xf numFmtId="164" fontId="2" fillId="12" borderId="81" xfId="0" applyNumberFormat="1" applyFont="1" applyFill="1" applyBorder="1" applyAlignment="1" applyProtection="1">
      <alignment horizontal="center" vertical="center" wrapText="1"/>
      <protection/>
    </xf>
    <xf numFmtId="164" fontId="2" fillId="12" borderId="44" xfId="0" applyNumberFormat="1" applyFont="1" applyFill="1" applyBorder="1" applyAlignment="1" applyProtection="1">
      <alignment horizontal="center" vertical="center" wrapText="1"/>
      <protection/>
    </xf>
    <xf numFmtId="164" fontId="14" fillId="11" borderId="13" xfId="0" applyNumberFormat="1" applyFont="1" applyFill="1" applyBorder="1" applyAlignment="1" applyProtection="1">
      <alignment horizontal="center" wrapText="1"/>
      <protection/>
    </xf>
    <xf numFmtId="164" fontId="0" fillId="0" borderId="0" xfId="0" applyNumberFormat="1" applyFill="1" applyAlignment="1" applyProtection="1">
      <alignment vertical="center"/>
      <protection/>
    </xf>
    <xf numFmtId="164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164" fontId="10" fillId="0" borderId="0" xfId="0" applyNumberFormat="1" applyFont="1" applyFill="1" applyAlignment="1" applyProtection="1">
      <alignment/>
      <protection/>
    </xf>
    <xf numFmtId="164" fontId="19" fillId="0" borderId="0" xfId="0" applyNumberFormat="1" applyFont="1" applyFill="1" applyAlignment="1" applyProtection="1">
      <alignment horizontal="left" vertical="center" wrapText="1"/>
      <protection/>
    </xf>
    <xf numFmtId="164" fontId="13" fillId="0" borderId="0" xfId="0" applyNumberFormat="1" applyFont="1" applyFill="1" applyAlignment="1" applyProtection="1">
      <alignment/>
      <protection/>
    </xf>
    <xf numFmtId="164" fontId="14" fillId="0" borderId="13" xfId="0" applyNumberFormat="1" applyFont="1" applyFill="1" applyBorder="1" applyAlignment="1" applyProtection="1">
      <alignment horizontal="center" vertical="center" wrapText="1"/>
      <protection/>
    </xf>
    <xf numFmtId="164" fontId="14" fillId="0" borderId="41" xfId="0" applyNumberFormat="1" applyFont="1" applyFill="1" applyBorder="1" applyAlignment="1" applyProtection="1">
      <alignment horizontal="center" vertical="center"/>
      <protection/>
    </xf>
    <xf numFmtId="169" fontId="14" fillId="0" borderId="45" xfId="0" applyNumberFormat="1" applyFont="1" applyFill="1" applyBorder="1" applyAlignment="1" applyProtection="1">
      <alignment horizontal="center" vertical="center" wrapText="1"/>
      <protection/>
    </xf>
    <xf numFmtId="164" fontId="14" fillId="0" borderId="13" xfId="0" applyNumberFormat="1" applyFont="1" applyFill="1" applyBorder="1" applyAlignment="1" applyProtection="1">
      <alignment horizontal="center" vertical="center"/>
      <protection/>
    </xf>
    <xf numFmtId="169" fontId="14" fillId="0" borderId="51" xfId="0" applyNumberFormat="1" applyFont="1" applyFill="1" applyBorder="1" applyAlignment="1" applyProtection="1">
      <alignment horizontal="center" vertical="center" wrapText="1"/>
      <protection/>
    </xf>
    <xf numFmtId="169" fontId="2" fillId="0" borderId="13" xfId="0" applyNumberFormat="1" applyFont="1" applyFill="1" applyBorder="1" applyAlignment="1" applyProtection="1">
      <alignment horizontal="center" vertical="center" wrapText="1"/>
      <protection/>
    </xf>
    <xf numFmtId="169" fontId="8" fillId="0" borderId="7" xfId="0" applyNumberFormat="1" applyFont="1" applyFill="1" applyBorder="1" applyAlignment="1" applyProtection="1">
      <alignment horizontal="center" vertical="center" wrapText="1"/>
      <protection/>
    </xf>
    <xf numFmtId="169" fontId="14" fillId="0" borderId="13" xfId="0" applyNumberFormat="1" applyFont="1" applyFill="1" applyBorder="1" applyAlignment="1" applyProtection="1">
      <alignment horizontal="center" vertical="center" wrapText="1"/>
      <protection/>
    </xf>
    <xf numFmtId="169" fontId="2" fillId="0" borderId="52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Fill="1" applyAlignment="1" applyProtection="1">
      <alignment/>
      <protection/>
    </xf>
    <xf numFmtId="164" fontId="14" fillId="0" borderId="49" xfId="0" applyNumberFormat="1" applyFont="1" applyFill="1" applyBorder="1" applyAlignment="1" applyProtection="1">
      <alignment horizontal="center" vertical="center" wrapText="1"/>
      <protection/>
    </xf>
    <xf numFmtId="164" fontId="14" fillId="0" borderId="42" xfId="0" applyNumberFormat="1" applyFont="1" applyFill="1" applyBorder="1" applyAlignment="1" applyProtection="1">
      <alignment horizontal="center" vertical="center"/>
      <protection/>
    </xf>
    <xf numFmtId="169" fontId="8" fillId="0" borderId="49" xfId="0" applyNumberFormat="1" applyFont="1" applyFill="1" applyBorder="1" applyAlignment="1" applyProtection="1">
      <alignment horizontal="center" vertical="center" wrapText="1"/>
      <protection/>
    </xf>
    <xf numFmtId="164" fontId="14" fillId="0" borderId="49" xfId="0" applyNumberFormat="1" applyFont="1" applyFill="1" applyBorder="1" applyAlignment="1" applyProtection="1">
      <alignment horizontal="center" vertical="center"/>
      <protection/>
    </xf>
    <xf numFmtId="169" fontId="8" fillId="0" borderId="16" xfId="0" applyNumberFormat="1" applyFont="1" applyFill="1" applyBorder="1" applyAlignment="1" applyProtection="1">
      <alignment horizontal="center" vertical="center" wrapText="1"/>
      <protection/>
    </xf>
    <xf numFmtId="169" fontId="8" fillId="0" borderId="60" xfId="0" applyNumberFormat="1" applyFont="1" applyFill="1" applyBorder="1" applyAlignment="1" applyProtection="1">
      <alignment horizontal="center" vertical="center" wrapText="1"/>
      <protection/>
    </xf>
    <xf numFmtId="169" fontId="14" fillId="0" borderId="49" xfId="0" applyNumberFormat="1" applyFont="1" applyFill="1" applyBorder="1" applyAlignment="1" applyProtection="1">
      <alignment horizontal="center" vertical="center" wrapText="1"/>
      <protection/>
    </xf>
    <xf numFmtId="169" fontId="2" fillId="0" borderId="49" xfId="0" applyNumberFormat="1" applyFont="1" applyFill="1" applyBorder="1" applyAlignment="1" applyProtection="1">
      <alignment horizontal="center" vertical="center" wrapText="1"/>
      <protection/>
    </xf>
    <xf numFmtId="169" fontId="2" fillId="0" borderId="16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/>
      <protection/>
    </xf>
    <xf numFmtId="169" fontId="8" fillId="0" borderId="45" xfId="0" applyNumberFormat="1" applyFont="1" applyFill="1" applyBorder="1" applyAlignment="1" applyProtection="1">
      <alignment horizontal="center" vertical="center" wrapText="1"/>
      <protection/>
    </xf>
    <xf numFmtId="169" fontId="8" fillId="0" borderId="61" xfId="0" applyNumberFormat="1" applyFont="1" applyFill="1" applyBorder="1" applyAlignment="1" applyProtection="1">
      <alignment horizontal="center" vertical="center" wrapText="1"/>
      <protection/>
    </xf>
    <xf numFmtId="169" fontId="14" fillId="0" borderId="44" xfId="0" applyNumberFormat="1" applyFont="1" applyFill="1" applyBorder="1" applyAlignment="1" applyProtection="1">
      <alignment horizontal="center" vertical="center" wrapText="1"/>
      <protection/>
    </xf>
    <xf numFmtId="169" fontId="21" fillId="0" borderId="13" xfId="0" applyNumberFormat="1" applyFont="1" applyFill="1" applyBorder="1" applyAlignment="1" applyProtection="1">
      <alignment horizontal="center" vertical="center" wrapText="1"/>
      <protection/>
    </xf>
    <xf numFmtId="164" fontId="14" fillId="0" borderId="7" xfId="0" applyNumberFormat="1" applyFont="1" applyFill="1" applyBorder="1" applyAlignment="1" applyProtection="1">
      <alignment horizontal="center" vertical="center"/>
      <protection/>
    </xf>
    <xf numFmtId="169" fontId="21" fillId="0" borderId="63" xfId="0" applyNumberFormat="1" applyFont="1" applyFill="1" applyBorder="1" applyAlignment="1" applyProtection="1">
      <alignment horizontal="center" vertical="center" wrapText="1"/>
      <protection/>
    </xf>
    <xf numFmtId="164" fontId="14" fillId="0" borderId="54" xfId="0" applyNumberFormat="1" applyFont="1" applyFill="1" applyBorder="1" applyAlignment="1" applyProtection="1">
      <alignment horizontal="center" vertical="center"/>
      <protection/>
    </xf>
    <xf numFmtId="164" fontId="14" fillId="0" borderId="22" xfId="0" applyNumberFormat="1" applyFont="1" applyFill="1" applyBorder="1" applyAlignment="1" applyProtection="1">
      <alignment horizontal="center" vertical="center"/>
      <protection/>
    </xf>
    <xf numFmtId="169" fontId="21" fillId="0" borderId="58" xfId="0" applyNumberFormat="1" applyFont="1" applyFill="1" applyBorder="1" applyAlignment="1" applyProtection="1">
      <alignment horizontal="center" vertical="center" wrapText="1"/>
      <protection/>
    </xf>
    <xf numFmtId="164" fontId="14" fillId="0" borderId="16" xfId="0" applyNumberFormat="1" applyFont="1" applyFill="1" applyBorder="1" applyAlignment="1" applyProtection="1">
      <alignment horizontal="center" vertical="center" wrapText="1"/>
      <protection/>
    </xf>
    <xf numFmtId="164" fontId="14" fillId="0" borderId="8" xfId="0" applyNumberFormat="1" applyFont="1" applyFill="1" applyBorder="1" applyAlignment="1" applyProtection="1">
      <alignment horizontal="center" vertical="center"/>
      <protection/>
    </xf>
    <xf numFmtId="169" fontId="21" fillId="0" borderId="59" xfId="0" applyNumberFormat="1" applyFont="1" applyFill="1" applyBorder="1" applyAlignment="1" applyProtection="1">
      <alignment horizontal="center" vertical="center" wrapText="1"/>
      <protection/>
    </xf>
    <xf numFmtId="169" fontId="8" fillId="0" borderId="44" xfId="0" applyNumberFormat="1" applyFont="1" applyFill="1" applyBorder="1" applyAlignment="1" applyProtection="1">
      <alignment horizontal="center" vertical="center" wrapText="1"/>
      <protection/>
    </xf>
    <xf numFmtId="169" fontId="8" fillId="0" borderId="74" xfId="0" applyNumberFormat="1" applyFont="1" applyFill="1" applyBorder="1" applyAlignment="1" applyProtection="1">
      <alignment horizontal="center" vertical="center" wrapText="1"/>
      <protection/>
    </xf>
    <xf numFmtId="169" fontId="21" fillId="0" borderId="45" xfId="0" applyNumberFormat="1" applyFont="1" applyFill="1" applyBorder="1" applyAlignment="1" applyProtection="1">
      <alignment horizontal="center" vertical="center" wrapText="1"/>
      <protection/>
    </xf>
    <xf numFmtId="169" fontId="23" fillId="0" borderId="13" xfId="0" applyNumberFormat="1" applyFont="1" applyFill="1" applyBorder="1" applyAlignment="1" applyProtection="1">
      <alignment horizontal="center" vertical="center" wrapText="1"/>
      <protection/>
    </xf>
    <xf numFmtId="169" fontId="23" fillId="0" borderId="52" xfId="0" applyNumberFormat="1" applyFont="1" applyFill="1" applyBorder="1" applyAlignment="1" applyProtection="1">
      <alignment horizontal="center" vertical="center" wrapText="1"/>
      <protection/>
    </xf>
    <xf numFmtId="169" fontId="14" fillId="0" borderId="43" xfId="0" applyNumberFormat="1" applyFont="1" applyFill="1" applyBorder="1" applyAlignment="1" applyProtection="1">
      <alignment horizontal="center" vertical="center" wrapText="1"/>
      <protection/>
    </xf>
    <xf numFmtId="169" fontId="21" fillId="0" borderId="13" xfId="0" applyNumberFormat="1" applyFont="1" applyFill="1" applyBorder="1" applyAlignment="1" applyProtection="1">
      <alignment horizontal="center" vertical="center" wrapText="1"/>
      <protection/>
    </xf>
    <xf numFmtId="169" fontId="8" fillId="0" borderId="2" xfId="0" applyNumberFormat="1" applyFont="1" applyFill="1" applyBorder="1" applyAlignment="1" applyProtection="1">
      <alignment horizontal="center" vertical="center" wrapText="1"/>
      <protection/>
    </xf>
    <xf numFmtId="169" fontId="8" fillId="0" borderId="47" xfId="0" applyNumberFormat="1" applyFont="1" applyFill="1" applyBorder="1" applyAlignment="1" applyProtection="1">
      <alignment horizontal="center" vertical="center" wrapText="1"/>
      <protection/>
    </xf>
    <xf numFmtId="169" fontId="8" fillId="0" borderId="4" xfId="0" applyNumberFormat="1" applyFont="1" applyFill="1" applyBorder="1" applyAlignment="1" applyProtection="1">
      <alignment horizontal="center" vertical="center" wrapText="1"/>
      <protection/>
    </xf>
    <xf numFmtId="164" fontId="14" fillId="0" borderId="16" xfId="0" applyNumberFormat="1" applyFont="1" applyFill="1" applyBorder="1" applyAlignment="1" applyProtection="1">
      <alignment horizontal="center" wrapText="1"/>
      <protection/>
    </xf>
    <xf numFmtId="164" fontId="14" fillId="0" borderId="13" xfId="0" applyNumberFormat="1" applyFont="1" applyFill="1" applyBorder="1" applyAlignment="1" applyProtection="1">
      <alignment horizontal="center" wrapText="1"/>
      <protection/>
    </xf>
    <xf numFmtId="164" fontId="14" fillId="0" borderId="16" xfId="0" applyNumberFormat="1" applyFont="1" applyFill="1" applyBorder="1" applyAlignment="1" applyProtection="1">
      <alignment horizontal="center" vertical="center"/>
      <protection/>
    </xf>
    <xf numFmtId="169" fontId="21" fillId="0" borderId="16" xfId="0" applyNumberFormat="1" applyFont="1" applyFill="1" applyBorder="1" applyAlignment="1" applyProtection="1">
      <alignment horizontal="center" vertical="center" wrapText="1"/>
      <protection/>
    </xf>
    <xf numFmtId="169" fontId="8" fillId="0" borderId="8" xfId="0" applyNumberFormat="1" applyFont="1" applyFill="1" applyBorder="1" applyAlignment="1" applyProtection="1">
      <alignment horizontal="center" vertical="center" wrapText="1"/>
      <protection/>
    </xf>
    <xf numFmtId="164" fontId="14" fillId="0" borderId="60" xfId="0" applyNumberFormat="1" applyFont="1" applyFill="1" applyBorder="1" applyAlignment="1" applyProtection="1">
      <alignment horizontal="center" vertical="center"/>
      <protection/>
    </xf>
    <xf numFmtId="169" fontId="9" fillId="0" borderId="51" xfId="0" applyNumberFormat="1" applyFont="1" applyFill="1" applyBorder="1" applyAlignment="1" applyProtection="1">
      <alignment horizontal="center" vertical="center" wrapText="1"/>
      <protection/>
    </xf>
    <xf numFmtId="169" fontId="8" fillId="0" borderId="55" xfId="0" applyNumberFormat="1" applyFont="1" applyFill="1" applyBorder="1" applyAlignment="1" applyProtection="1">
      <alignment horizontal="center" vertical="center" wrapText="1"/>
      <protection/>
    </xf>
    <xf numFmtId="169" fontId="2" fillId="0" borderId="0" xfId="0" applyNumberFormat="1" applyFont="1" applyFill="1" applyAlignment="1" applyProtection="1">
      <alignment horizontal="center" vertical="center" wrapText="1"/>
      <protection/>
    </xf>
    <xf numFmtId="169" fontId="21" fillId="0" borderId="57" xfId="0" applyNumberFormat="1" applyFont="1" applyFill="1" applyBorder="1" applyAlignment="1" applyProtection="1">
      <alignment horizontal="center" vertical="center" wrapText="1"/>
      <protection/>
    </xf>
    <xf numFmtId="169" fontId="21" fillId="0" borderId="42" xfId="0" applyNumberFormat="1" applyFont="1" applyFill="1" applyBorder="1" applyAlignment="1" applyProtection="1">
      <alignment horizontal="center" vertical="center" wrapText="1"/>
      <protection/>
    </xf>
    <xf numFmtId="169" fontId="23" fillId="0" borderId="16" xfId="0" applyNumberFormat="1" applyFont="1" applyFill="1" applyBorder="1" applyAlignment="1" applyProtection="1">
      <alignment horizontal="center" vertical="center" wrapText="1"/>
      <protection/>
    </xf>
    <xf numFmtId="169" fontId="23" fillId="0" borderId="73" xfId="0" applyNumberFormat="1" applyFont="1" applyFill="1" applyBorder="1" applyAlignment="1" applyProtection="1">
      <alignment horizontal="center" vertical="center" wrapText="1"/>
      <protection/>
    </xf>
    <xf numFmtId="169" fontId="2" fillId="0" borderId="82" xfId="0" applyNumberFormat="1" applyFont="1" applyFill="1" applyBorder="1" applyAlignment="1" applyProtection="1">
      <alignment horizontal="center" vertical="center" wrapText="1"/>
      <protection/>
    </xf>
    <xf numFmtId="169" fontId="2" fillId="0" borderId="83" xfId="0" applyNumberFormat="1" applyFont="1" applyFill="1" applyBorder="1" applyAlignment="1" applyProtection="1">
      <alignment horizontal="center" vertical="center" wrapText="1"/>
      <protection/>
    </xf>
    <xf numFmtId="169" fontId="2" fillId="0" borderId="73" xfId="0" applyNumberFormat="1" applyFont="1" applyFill="1" applyBorder="1" applyAlignment="1" applyProtection="1">
      <alignment horizontal="center" vertical="center" wrapText="1"/>
      <protection/>
    </xf>
    <xf numFmtId="169" fontId="21" fillId="0" borderId="20" xfId="0" applyNumberFormat="1" applyFont="1" applyFill="1" applyBorder="1" applyAlignment="1" applyProtection="1">
      <alignment horizontal="center" vertical="center" wrapText="1"/>
      <protection/>
    </xf>
    <xf numFmtId="169" fontId="8" fillId="0" borderId="66" xfId="0" applyNumberFormat="1" applyFont="1" applyFill="1" applyBorder="1" applyAlignment="1" applyProtection="1">
      <alignment horizontal="center" vertical="center" wrapText="1"/>
      <protection/>
    </xf>
    <xf numFmtId="169" fontId="8" fillId="0" borderId="67" xfId="0" applyNumberFormat="1" applyFont="1" applyFill="1" applyBorder="1" applyAlignment="1" applyProtection="1">
      <alignment horizontal="center" vertical="center" wrapText="1"/>
      <protection/>
    </xf>
    <xf numFmtId="169" fontId="21" fillId="0" borderId="49" xfId="0" applyNumberFormat="1" applyFont="1" applyFill="1" applyBorder="1" applyAlignment="1" applyProtection="1">
      <alignment horizontal="center" vertical="center" wrapText="1"/>
      <protection/>
    </xf>
    <xf numFmtId="169" fontId="8" fillId="0" borderId="30" xfId="0" applyNumberFormat="1" applyFont="1" applyFill="1" applyBorder="1" applyAlignment="1" applyProtection="1">
      <alignment horizontal="center" vertical="center" wrapText="1"/>
      <protection/>
    </xf>
    <xf numFmtId="169" fontId="8" fillId="0" borderId="72" xfId="0" applyNumberFormat="1" applyFont="1" applyFill="1" applyBorder="1" applyAlignment="1" applyProtection="1">
      <alignment horizontal="center" vertical="center" wrapText="1"/>
      <protection/>
    </xf>
    <xf numFmtId="169" fontId="9" fillId="0" borderId="57" xfId="0" applyNumberFormat="1" applyFont="1" applyFill="1" applyBorder="1" applyAlignment="1" applyProtection="1">
      <alignment horizontal="center" vertical="center" wrapText="1"/>
      <protection/>
    </xf>
    <xf numFmtId="169" fontId="2" fillId="0" borderId="30" xfId="0" applyNumberFormat="1" applyFont="1" applyFill="1" applyBorder="1" applyAlignment="1" applyProtection="1">
      <alignment horizontal="center" vertical="center" wrapText="1"/>
      <protection/>
    </xf>
    <xf numFmtId="169" fontId="2" fillId="0" borderId="72" xfId="0" applyNumberFormat="1" applyFont="1" applyFill="1" applyBorder="1" applyAlignment="1" applyProtection="1">
      <alignment horizontal="center" vertical="center" wrapText="1"/>
      <protection/>
    </xf>
    <xf numFmtId="169" fontId="14" fillId="0" borderId="16" xfId="0" applyNumberFormat="1" applyFont="1" applyFill="1" applyBorder="1" applyAlignment="1" applyProtection="1">
      <alignment horizontal="center" vertical="center" wrapText="1"/>
      <protection/>
    </xf>
    <xf numFmtId="169" fontId="21" fillId="0" borderId="4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/>
      <protection/>
    </xf>
    <xf numFmtId="164" fontId="0" fillId="0" borderId="0" xfId="0" applyNumberFormat="1" applyFill="1" applyAlignment="1" applyProtection="1">
      <alignment horizontal="center"/>
      <protection/>
    </xf>
    <xf numFmtId="164" fontId="14" fillId="11" borderId="13" xfId="0" applyNumberFormat="1" applyFont="1" applyFill="1" applyBorder="1" applyAlignment="1" applyProtection="1">
      <alignment horizontal="center" vertical="center" wrapText="1"/>
      <protection/>
    </xf>
    <xf numFmtId="164" fontId="19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14" fillId="11" borderId="45" xfId="0" applyNumberFormat="1" applyFont="1" applyFill="1" applyBorder="1" applyAlignment="1" applyProtection="1">
      <alignment horizontal="center" vertical="center" wrapText="1"/>
      <protection/>
    </xf>
    <xf numFmtId="164" fontId="2" fillId="0" borderId="13" xfId="0" applyNumberFormat="1" applyFont="1" applyFill="1" applyBorder="1" applyAlignment="1" applyProtection="1">
      <alignment horizontal="left" vertical="center" wrapText="1"/>
      <protection/>
    </xf>
    <xf numFmtId="169" fontId="2" fillId="0" borderId="45" xfId="0" applyNumberFormat="1" applyFont="1" applyFill="1" applyBorder="1" applyAlignment="1" applyProtection="1">
      <alignment horizontal="center" vertical="center" wrapText="1"/>
      <protection/>
    </xf>
    <xf numFmtId="169" fontId="2" fillId="0" borderId="2" xfId="0" applyNumberFormat="1" applyFont="1" applyFill="1" applyBorder="1" applyAlignment="1" applyProtection="1">
      <alignment horizontal="center" vertical="center" wrapText="1"/>
      <protection/>
    </xf>
    <xf numFmtId="169" fontId="2" fillId="0" borderId="46" xfId="0" applyNumberFormat="1" applyFont="1" applyFill="1" applyBorder="1" applyAlignment="1" applyProtection="1">
      <alignment horizontal="center" vertical="center" wrapText="1"/>
      <protection/>
    </xf>
    <xf numFmtId="164" fontId="2" fillId="12" borderId="44" xfId="0" applyNumberFormat="1" applyFont="1" applyFill="1" applyBorder="1" applyAlignment="1" applyProtection="1">
      <alignment horizontal="left" vertical="center" wrapText="1"/>
      <protection/>
    </xf>
    <xf numFmtId="164" fontId="2" fillId="12" borderId="74" xfId="0" applyNumberFormat="1" applyFont="1" applyFill="1" applyBorder="1" applyAlignment="1" applyProtection="1">
      <alignment horizontal="left" vertical="center" wrapText="1"/>
      <protection/>
    </xf>
    <xf numFmtId="169" fontId="14" fillId="11" borderId="45" xfId="0" applyNumberFormat="1" applyFont="1" applyFill="1" applyBorder="1" applyAlignment="1" applyProtection="1">
      <alignment horizontal="center" vertical="center" wrapText="1"/>
      <protection/>
    </xf>
    <xf numFmtId="169" fontId="2" fillId="11" borderId="49" xfId="0" applyNumberFormat="1" applyFont="1" applyFill="1" applyBorder="1" applyAlignment="1" applyProtection="1">
      <alignment horizontal="center" vertical="center" wrapText="1"/>
      <protection/>
    </xf>
    <xf numFmtId="164" fontId="14" fillId="11" borderId="13" xfId="0" applyNumberFormat="1" applyFont="1" applyFill="1" applyBorder="1" applyAlignment="1" applyProtection="1">
      <alignment horizontal="center" vertical="center" wrapText="1"/>
      <protection/>
    </xf>
    <xf numFmtId="164" fontId="14" fillId="11" borderId="45" xfId="0" applyNumberFormat="1" applyFont="1" applyFill="1" applyBorder="1" applyAlignment="1" applyProtection="1">
      <alignment horizontal="center" vertical="center" wrapText="1"/>
      <protection/>
    </xf>
    <xf numFmtId="169" fontId="2" fillId="0" borderId="55" xfId="0" applyNumberFormat="1" applyFont="1" applyFill="1" applyBorder="1" applyAlignment="1" applyProtection="1">
      <alignment horizontal="center" vertical="center" wrapText="1"/>
      <protection/>
    </xf>
    <xf numFmtId="169" fontId="2" fillId="10" borderId="52" xfId="0" applyNumberFormat="1" applyFont="1" applyFill="1" applyBorder="1" applyAlignment="1" applyProtection="1">
      <alignment horizontal="center" vertical="center" wrapText="1"/>
      <protection/>
    </xf>
    <xf numFmtId="169" fontId="2" fillId="10" borderId="53" xfId="0" applyNumberFormat="1" applyFont="1" applyFill="1" applyBorder="1" applyAlignment="1" applyProtection="1">
      <alignment horizontal="center" vertical="center" wrapText="1"/>
      <protection/>
    </xf>
    <xf numFmtId="164" fontId="14" fillId="7" borderId="45" xfId="0" applyNumberFormat="1" applyFont="1" applyFill="1" applyBorder="1" applyAlignment="1" applyProtection="1">
      <alignment horizontal="center" vertical="center" wrapText="1"/>
      <protection/>
    </xf>
    <xf numFmtId="164" fontId="14" fillId="8" borderId="13" xfId="0" applyNumberFormat="1" applyFont="1" applyFill="1" applyBorder="1" applyAlignment="1" applyProtection="1">
      <alignment horizontal="center" vertical="center" wrapText="1"/>
      <protection/>
    </xf>
    <xf numFmtId="164" fontId="14" fillId="8" borderId="6" xfId="0" applyNumberFormat="1" applyFont="1" applyFill="1" applyBorder="1" applyAlignment="1" applyProtection="1">
      <alignment horizontal="center" vertical="center" wrapText="1"/>
      <protection/>
    </xf>
    <xf numFmtId="169" fontId="14" fillId="7" borderId="43" xfId="0" applyNumberFormat="1" applyFont="1" applyFill="1" applyBorder="1" applyAlignment="1" applyProtection="1">
      <alignment horizontal="center" vertical="center" wrapText="1"/>
      <protection/>
    </xf>
    <xf numFmtId="164" fontId="2" fillId="12" borderId="84" xfId="0" applyNumberFormat="1" applyFont="1" applyFill="1" applyBorder="1" applyAlignment="1" applyProtection="1">
      <alignment horizontal="center" vertical="center" wrapText="1"/>
      <protection/>
    </xf>
    <xf numFmtId="169" fontId="8" fillId="6" borderId="85" xfId="0" applyNumberFormat="1" applyFont="1" applyFill="1" applyBorder="1" applyAlignment="1" applyProtection="1">
      <alignment horizontal="center" vertical="center" wrapText="1"/>
      <protection/>
    </xf>
    <xf numFmtId="169" fontId="8" fillId="8" borderId="52" xfId="0" applyNumberFormat="1" applyFont="1" applyFill="1" applyBorder="1" applyAlignment="1" applyProtection="1">
      <alignment horizontal="center" vertical="center" wrapText="1"/>
      <protection/>
    </xf>
    <xf numFmtId="169" fontId="8" fillId="0" borderId="52" xfId="0" applyNumberFormat="1" applyFont="1" applyFill="1" applyBorder="1" applyAlignment="1" applyProtection="1">
      <alignment horizontal="center" vertical="center" wrapText="1"/>
      <protection/>
    </xf>
    <xf numFmtId="169" fontId="8" fillId="8" borderId="85" xfId="0" applyNumberFormat="1" applyFont="1" applyFill="1" applyBorder="1" applyAlignment="1" applyProtection="1">
      <alignment horizontal="center" vertical="center" wrapText="1"/>
      <protection/>
    </xf>
    <xf numFmtId="169" fontId="8" fillId="7" borderId="85" xfId="0" applyNumberFormat="1" applyFont="1" applyFill="1" applyBorder="1" applyAlignment="1" applyProtection="1">
      <alignment horizontal="center" vertical="center" wrapText="1"/>
      <protection/>
    </xf>
    <xf numFmtId="169" fontId="8" fillId="0" borderId="53" xfId="0" applyNumberFormat="1" applyFont="1" applyFill="1" applyBorder="1" applyAlignment="1" applyProtection="1">
      <alignment horizontal="center" vertical="center" wrapText="1"/>
      <protection/>
    </xf>
    <xf numFmtId="169" fontId="8" fillId="7" borderId="86" xfId="0" applyNumberFormat="1" applyFont="1" applyFill="1" applyBorder="1" applyAlignment="1" applyProtection="1">
      <alignment horizontal="center" vertical="center" wrapText="1"/>
      <protection/>
    </xf>
    <xf numFmtId="169" fontId="8" fillId="7" borderId="53" xfId="0" applyNumberFormat="1" applyFont="1" applyFill="1" applyBorder="1" applyAlignment="1" applyProtection="1">
      <alignment horizontal="center" vertical="center" wrapText="1"/>
      <protection/>
    </xf>
    <xf numFmtId="169" fontId="8" fillId="7" borderId="55" xfId="0" applyNumberFormat="1" applyFont="1" applyFill="1" applyBorder="1" applyAlignment="1" applyProtection="1">
      <alignment horizontal="center" vertical="center" wrapText="1"/>
      <protection/>
    </xf>
    <xf numFmtId="169" fontId="14" fillId="7" borderId="13" xfId="0" applyNumberFormat="1" applyFont="1" applyFill="1" applyBorder="1" applyAlignment="1" applyProtection="1">
      <alignment horizontal="center" vertical="center" wrapText="1"/>
      <protection/>
    </xf>
    <xf numFmtId="164" fontId="25" fillId="0" borderId="42" xfId="0" applyNumberFormat="1" applyFont="1" applyFill="1" applyBorder="1" applyAlignment="1" applyProtection="1">
      <alignment horizontal="left" vertical="center" wrapText="1"/>
      <protection/>
    </xf>
    <xf numFmtId="164" fontId="25" fillId="0" borderId="77" xfId="0" applyNumberFormat="1" applyFont="1" applyFill="1" applyBorder="1" applyAlignment="1" applyProtection="1">
      <alignment horizontal="left" vertical="center" wrapText="1"/>
      <protection/>
    </xf>
    <xf numFmtId="169" fontId="8" fillId="8" borderId="16" xfId="0" applyNumberFormat="1" applyFont="1" applyFill="1" applyBorder="1" applyAlignment="1" applyProtection="1">
      <alignment horizontal="center" vertical="center" wrapText="1"/>
      <protection/>
    </xf>
    <xf numFmtId="169" fontId="8" fillId="8" borderId="73" xfId="0" applyNumberFormat="1" applyFont="1" applyFill="1" applyBorder="1" applyAlignment="1" applyProtection="1">
      <alignment horizontal="center" vertical="center" wrapText="1"/>
      <protection/>
    </xf>
    <xf numFmtId="169" fontId="14" fillId="7" borderId="49" xfId="0" applyNumberFormat="1" applyFont="1" applyFill="1" applyBorder="1" applyAlignment="1" applyProtection="1">
      <alignment horizontal="center" vertical="center" wrapText="1"/>
      <protection/>
    </xf>
    <xf numFmtId="169" fontId="8" fillId="0" borderId="73" xfId="0" applyNumberFormat="1" applyFont="1" applyFill="1" applyBorder="1" applyAlignment="1" applyProtection="1">
      <alignment horizontal="center" vertical="center" wrapText="1"/>
      <protection/>
    </xf>
    <xf numFmtId="169" fontId="8" fillId="10" borderId="20" xfId="0" applyNumberFormat="1" applyFont="1" applyFill="1" applyBorder="1" applyAlignment="1" applyProtection="1">
      <alignment horizontal="center" vertical="center" wrapText="1"/>
      <protection/>
    </xf>
    <xf numFmtId="169" fontId="8" fillId="10" borderId="85" xfId="0" applyNumberFormat="1" applyFont="1" applyFill="1" applyBorder="1" applyAlignment="1" applyProtection="1">
      <alignment horizontal="center" vertical="center" wrapText="1"/>
      <protection/>
    </xf>
    <xf numFmtId="164" fontId="14" fillId="0" borderId="20" xfId="0" applyNumberFormat="1" applyFont="1" applyFill="1" applyBorder="1" applyAlignment="1" applyProtection="1">
      <alignment horizontal="center" vertical="center" wrapText="1"/>
      <protection/>
    </xf>
    <xf numFmtId="169" fontId="14" fillId="0" borderId="20" xfId="0" applyNumberFormat="1" applyFont="1" applyFill="1" applyBorder="1" applyAlignment="1" applyProtection="1">
      <alignment horizontal="center" vertical="center" wrapText="1"/>
      <protection/>
    </xf>
    <xf numFmtId="169" fontId="8" fillId="0" borderId="20" xfId="0" applyNumberFormat="1" applyFont="1" applyFill="1" applyBorder="1" applyAlignment="1" applyProtection="1">
      <alignment horizontal="center" vertical="center" wrapText="1"/>
      <protection/>
    </xf>
    <xf numFmtId="169" fontId="8" fillId="0" borderId="85" xfId="0" applyNumberFormat="1" applyFont="1" applyFill="1" applyBorder="1" applyAlignment="1" applyProtection="1">
      <alignment horizontal="center" vertical="center" wrapText="1"/>
      <protection/>
    </xf>
    <xf numFmtId="164" fontId="14" fillId="12" borderId="44" xfId="0" applyNumberFormat="1" applyFont="1" applyFill="1" applyBorder="1" applyAlignment="1" applyProtection="1">
      <alignment horizontal="center" vertical="center"/>
      <protection/>
    </xf>
    <xf numFmtId="169" fontId="14" fillId="7" borderId="44" xfId="0" applyNumberFormat="1" applyFont="1" applyFill="1" applyBorder="1" applyAlignment="1" applyProtection="1">
      <alignment horizontal="center" vertical="center" wrapText="1"/>
      <protection/>
    </xf>
    <xf numFmtId="169" fontId="8" fillId="8" borderId="44" xfId="0" applyNumberFormat="1" applyFont="1" applyFill="1" applyBorder="1" applyAlignment="1" applyProtection="1">
      <alignment horizontal="center" vertical="center" wrapText="1"/>
      <protection/>
    </xf>
    <xf numFmtId="169" fontId="8" fillId="8" borderId="74" xfId="0" applyNumberFormat="1" applyFont="1" applyFill="1" applyBorder="1" applyAlignment="1" applyProtection="1">
      <alignment horizontal="center" vertical="center" wrapText="1"/>
      <protection/>
    </xf>
    <xf numFmtId="169" fontId="8" fillId="0" borderId="63" xfId="0" applyNumberFormat="1" applyFont="1" applyFill="1" applyBorder="1" applyAlignment="1" applyProtection="1">
      <alignment horizontal="center" vertical="center" wrapText="1"/>
      <protection/>
    </xf>
    <xf numFmtId="169" fontId="8" fillId="12" borderId="52" xfId="0" applyNumberFormat="1" applyFont="1" applyFill="1" applyBorder="1" applyAlignment="1" applyProtection="1">
      <alignment horizontal="center" vertical="center" wrapText="1"/>
      <protection/>
    </xf>
    <xf numFmtId="169" fontId="2" fillId="12" borderId="13" xfId="0" applyNumberFormat="1" applyFont="1" applyFill="1" applyBorder="1" applyAlignment="1" applyProtection="1">
      <alignment horizontal="center" vertical="center" wrapText="1"/>
      <protection/>
    </xf>
    <xf numFmtId="169" fontId="8" fillId="12" borderId="49" xfId="0" applyNumberFormat="1" applyFont="1" applyFill="1" applyBorder="1" applyAlignment="1" applyProtection="1">
      <alignment horizontal="center" vertical="center" wrapText="1"/>
      <protection/>
    </xf>
    <xf numFmtId="169" fontId="8" fillId="6" borderId="43" xfId="0" applyNumberFormat="1" applyFont="1" applyFill="1" applyBorder="1" applyAlignment="1" applyProtection="1">
      <alignment horizontal="center" vertical="center" wrapText="1"/>
      <protection/>
    </xf>
    <xf numFmtId="169" fontId="8" fillId="12" borderId="30" xfId="0" applyNumberFormat="1" applyFont="1" applyFill="1" applyBorder="1" applyAlignment="1" applyProtection="1">
      <alignment horizontal="center" vertical="center" wrapText="1"/>
      <protection/>
    </xf>
    <xf numFmtId="169" fontId="8" fillId="12" borderId="13" xfId="0" applyNumberFormat="1" applyFont="1" applyFill="1" applyBorder="1" applyAlignment="1" applyProtection="1">
      <alignment horizontal="center" vertical="center" wrapText="1"/>
      <protection/>
    </xf>
    <xf numFmtId="169" fontId="14" fillId="13" borderId="43" xfId="0" applyNumberFormat="1" applyFont="1" applyFill="1" applyBorder="1" applyAlignment="1" applyProtection="1">
      <alignment horizontal="center" vertical="center" wrapText="1"/>
      <protection/>
    </xf>
    <xf numFmtId="164" fontId="0" fillId="12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 horizontal="justify" vertical="top" wrapText="1"/>
      <protection/>
    </xf>
    <xf numFmtId="164" fontId="0" fillId="0" borderId="0" xfId="0" applyNumberFormat="1" applyFill="1" applyAlignment="1" applyProtection="1">
      <alignment horizontal="justify" vertical="top" wrapText="1"/>
      <protection/>
    </xf>
    <xf numFmtId="164" fontId="26" fillId="2" borderId="9" xfId="0" applyNumberFormat="1" applyFont="1" applyFill="1" applyBorder="1" applyAlignment="1" applyProtection="1">
      <alignment horizontal="center"/>
      <protection/>
    </xf>
    <xf numFmtId="164" fontId="26" fillId="2" borderId="22" xfId="0" applyNumberFormat="1" applyFont="1" applyFill="1" applyBorder="1" applyAlignment="1" applyProtection="1">
      <alignment horizontal="center"/>
      <protection/>
    </xf>
    <xf numFmtId="164" fontId="26" fillId="2" borderId="8" xfId="0" applyNumberFormat="1" applyFont="1" applyFill="1" applyBorder="1" applyAlignment="1" applyProtection="1">
      <alignment horizontal="center"/>
      <protection/>
    </xf>
    <xf numFmtId="164" fontId="9" fillId="2" borderId="37" xfId="0" applyNumberFormat="1" applyFont="1" applyFill="1" applyBorder="1" applyAlignment="1" applyProtection="1">
      <alignment horizontal="center" vertical="top"/>
      <protection/>
    </xf>
    <xf numFmtId="164" fontId="9" fillId="2" borderId="87" xfId="0" applyNumberFormat="1" applyFont="1" applyFill="1" applyBorder="1" applyAlignment="1" applyProtection="1">
      <alignment horizontal="center" vertical="top"/>
      <protection/>
    </xf>
    <xf numFmtId="164" fontId="9" fillId="2" borderId="15" xfId="0" applyNumberFormat="1" applyFont="1" applyFill="1" applyBorder="1" applyAlignment="1" applyProtection="1">
      <alignment horizontal="center" vertical="top"/>
      <protection/>
    </xf>
    <xf numFmtId="164" fontId="26" fillId="2" borderId="13" xfId="0" applyNumberFormat="1" applyFont="1" applyFill="1" applyBorder="1" applyAlignment="1" applyProtection="1">
      <alignment horizontal="center" vertical="center" wrapText="1" shrinkToFit="1"/>
      <protection/>
    </xf>
    <xf numFmtId="49" fontId="9" fillId="2" borderId="20" xfId="0" applyNumberFormat="1" applyFont="1" applyFill="1" applyBorder="1" applyAlignment="1" applyProtection="1">
      <alignment horizontal="center" vertical="center" wrapText="1"/>
      <protection/>
    </xf>
    <xf numFmtId="49" fontId="9" fillId="2" borderId="41" xfId="0" applyNumberFormat="1" applyFont="1" applyFill="1" applyBorder="1" applyAlignment="1" applyProtection="1">
      <alignment horizontal="center" vertical="center" wrapText="1"/>
      <protection/>
    </xf>
    <xf numFmtId="49" fontId="9" fillId="2" borderId="16" xfId="0" applyNumberFormat="1" applyFont="1" applyFill="1" applyBorder="1" applyAlignment="1" applyProtection="1">
      <alignment horizontal="center" vertical="center" wrapText="1"/>
      <protection/>
    </xf>
    <xf numFmtId="164" fontId="1" fillId="2" borderId="7" xfId="0" applyNumberFormat="1" applyFont="1" applyFill="1" applyBorder="1" applyAlignment="1" applyProtection="1">
      <alignment horizontal="center" vertical="center" wrapText="1"/>
      <protection/>
    </xf>
    <xf numFmtId="164" fontId="1" fillId="2" borderId="6" xfId="0" applyNumberFormat="1" applyFont="1" applyFill="1" applyBorder="1" applyAlignment="1" applyProtection="1">
      <alignment horizontal="center" vertical="center" wrapText="1"/>
      <protection/>
    </xf>
    <xf numFmtId="49" fontId="1" fillId="2" borderId="41" xfId="0" applyNumberFormat="1" applyFont="1" applyFill="1" applyBorder="1" applyAlignment="1" applyProtection="1">
      <alignment horizontal="center" vertical="center" wrapText="1"/>
      <protection/>
    </xf>
    <xf numFmtId="49" fontId="1" fillId="2" borderId="16" xfId="0" applyNumberFormat="1" applyFont="1" applyFill="1" applyBorder="1" applyAlignment="1" applyProtection="1">
      <alignment horizontal="center" vertical="center" wrapText="1"/>
      <protection/>
    </xf>
    <xf numFmtId="49" fontId="1" fillId="2" borderId="13" xfId="0" applyNumberFormat="1" applyFont="1" applyFill="1" applyBorder="1" applyAlignment="1" applyProtection="1">
      <alignment horizontal="center" vertical="center" wrapText="1"/>
      <protection/>
    </xf>
    <xf numFmtId="164" fontId="1" fillId="0" borderId="0" xfId="0" applyNumberFormat="1" applyFont="1" applyFill="1" applyAlignment="1" applyProtection="1">
      <alignment horizontal="center"/>
      <protection/>
    </xf>
    <xf numFmtId="164" fontId="1" fillId="0" borderId="0" xfId="0" applyNumberFormat="1" applyFont="1" applyFill="1" applyAlignment="1" applyProtection="1">
      <alignment horizontal="left" wrapText="1"/>
      <protection/>
    </xf>
    <xf numFmtId="164" fontId="1" fillId="2" borderId="7" xfId="0" applyNumberFormat="1" applyFont="1" applyFill="1" applyBorder="1" applyAlignment="1" applyProtection="1">
      <alignment horizontal="center" vertical="center" wrapText="1"/>
      <protection/>
    </xf>
    <xf numFmtId="164" fontId="1" fillId="2" borderId="1" xfId="0" applyNumberFormat="1" applyFont="1" applyFill="1" applyBorder="1" applyAlignment="1" applyProtection="1">
      <alignment horizontal="center" vertical="center" wrapText="1"/>
      <protection/>
    </xf>
    <xf numFmtId="164" fontId="1" fillId="2" borderId="6" xfId="0" applyNumberFormat="1" applyFont="1" applyFill="1" applyBorder="1" applyAlignment="1" applyProtection="1">
      <alignment horizontal="center" vertical="center" wrapText="1"/>
      <protection/>
    </xf>
    <xf numFmtId="164" fontId="9" fillId="2" borderId="9" xfId="0" applyNumberFormat="1" applyFont="1" applyFill="1" applyBorder="1" applyAlignment="1" applyProtection="1">
      <alignment horizontal="center" wrapText="1"/>
      <protection/>
    </xf>
    <xf numFmtId="164" fontId="9" fillId="2" borderId="22" xfId="0" applyNumberFormat="1" applyFont="1" applyFill="1" applyBorder="1" applyAlignment="1" applyProtection="1">
      <alignment horizontal="center" wrapText="1"/>
      <protection/>
    </xf>
    <xf numFmtId="164" fontId="9" fillId="2" borderId="8" xfId="0" applyNumberFormat="1" applyFont="1" applyFill="1" applyBorder="1" applyAlignment="1" applyProtection="1">
      <alignment horizontal="center" wrapText="1"/>
      <protection/>
    </xf>
    <xf numFmtId="164" fontId="1" fillId="2" borderId="13" xfId="0" applyNumberFormat="1" applyFont="1" applyFill="1" applyBorder="1" applyAlignment="1" applyProtection="1">
      <alignment horizontal="center" vertical="center" wrapText="1"/>
      <protection/>
    </xf>
    <xf numFmtId="49" fontId="1" fillId="2" borderId="13" xfId="0" applyNumberFormat="1" applyFont="1" applyFill="1" applyBorder="1" applyAlignment="1" applyProtection="1">
      <alignment horizontal="center" vertical="center" wrapText="1"/>
      <protection/>
    </xf>
    <xf numFmtId="164" fontId="1" fillId="2" borderId="37" xfId="0" applyNumberFormat="1" applyFont="1" applyFill="1" applyBorder="1" applyAlignment="1" applyProtection="1">
      <alignment horizontal="center" vertical="top" wrapText="1"/>
      <protection/>
    </xf>
    <xf numFmtId="164" fontId="1" fillId="2" borderId="87" xfId="0" applyNumberFormat="1" applyFont="1" applyFill="1" applyBorder="1" applyAlignment="1" applyProtection="1">
      <alignment horizontal="center" vertical="top" wrapText="1"/>
      <protection/>
    </xf>
    <xf numFmtId="164" fontId="1" fillId="2" borderId="15" xfId="0" applyNumberFormat="1" applyFont="1" applyFill="1" applyBorder="1" applyAlignment="1" applyProtection="1">
      <alignment horizontal="center" vertical="top" wrapText="1"/>
      <protection/>
    </xf>
    <xf numFmtId="164" fontId="1" fillId="2" borderId="20" xfId="0" applyNumberFormat="1" applyFont="1" applyFill="1" applyBorder="1" applyAlignment="1" applyProtection="1">
      <alignment horizontal="center" vertical="center" wrapText="1"/>
      <protection/>
    </xf>
    <xf numFmtId="164" fontId="1" fillId="2" borderId="41" xfId="0" applyNumberFormat="1" applyFont="1" applyFill="1" applyBorder="1" applyAlignment="1" applyProtection="1">
      <alignment horizontal="center" vertical="center" wrapText="1"/>
      <protection/>
    </xf>
    <xf numFmtId="164" fontId="1" fillId="2" borderId="16" xfId="0" applyNumberFormat="1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wrapText="1"/>
      <protection/>
    </xf>
    <xf numFmtId="164" fontId="20" fillId="2" borderId="9" xfId="0" applyNumberFormat="1" applyFont="1" applyFill="1" applyBorder="1" applyAlignment="1" applyProtection="1">
      <alignment horizontal="center"/>
      <protection/>
    </xf>
    <xf numFmtId="164" fontId="20" fillId="2" borderId="22" xfId="0" applyNumberFormat="1" applyFont="1" applyFill="1" applyBorder="1" applyAlignment="1" applyProtection="1">
      <alignment horizontal="center"/>
      <protection/>
    </xf>
    <xf numFmtId="164" fontId="20" fillId="2" borderId="8" xfId="0" applyNumberFormat="1" applyFont="1" applyFill="1" applyBorder="1" applyAlignment="1" applyProtection="1">
      <alignment horizontal="center"/>
      <protection/>
    </xf>
    <xf numFmtId="164" fontId="4" fillId="2" borderId="37" xfId="0" applyNumberFormat="1" applyFont="1" applyFill="1" applyBorder="1" applyAlignment="1" applyProtection="1">
      <alignment horizontal="center" vertical="center" wrapText="1"/>
      <protection/>
    </xf>
    <xf numFmtId="164" fontId="4" fillId="2" borderId="87" xfId="0" applyNumberFormat="1" applyFont="1" applyFill="1" applyBorder="1" applyAlignment="1" applyProtection="1">
      <alignment horizontal="center" vertical="center" wrapText="1"/>
      <protection/>
    </xf>
    <xf numFmtId="164" fontId="4" fillId="2" borderId="15" xfId="0" applyNumberFormat="1" applyFont="1" applyFill="1" applyBorder="1" applyAlignment="1" applyProtection="1">
      <alignment horizontal="center" vertical="center" wrapText="1"/>
      <protection/>
    </xf>
    <xf numFmtId="164" fontId="1" fillId="2" borderId="7" xfId="0" applyNumberFormat="1" applyFont="1" applyFill="1" applyBorder="1" applyAlignment="1" applyProtection="1">
      <alignment horizontal="center" vertical="center" wrapText="1"/>
      <protection/>
    </xf>
    <xf numFmtId="164" fontId="1" fillId="2" borderId="6" xfId="0" applyNumberFormat="1" applyFont="1" applyFill="1" applyBorder="1" applyAlignment="1" applyProtection="1">
      <alignment horizontal="center" vertical="center" wrapText="1"/>
      <protection/>
    </xf>
    <xf numFmtId="164" fontId="14" fillId="10" borderId="58" xfId="0" applyNumberFormat="1" applyFont="1" applyFill="1" applyBorder="1" applyAlignment="1" applyProtection="1">
      <alignment horizontal="center" vertical="center" wrapText="1"/>
      <protection/>
    </xf>
    <xf numFmtId="164" fontId="14" fillId="10" borderId="63" xfId="0" applyNumberFormat="1" applyFont="1" applyFill="1" applyBorder="1" applyAlignment="1" applyProtection="1">
      <alignment horizontal="center" vertical="center" wrapText="1"/>
      <protection/>
    </xf>
    <xf numFmtId="164" fontId="14" fillId="10" borderId="51" xfId="0" applyNumberFormat="1" applyFont="1" applyFill="1" applyBorder="1" applyAlignment="1" applyProtection="1">
      <alignment horizontal="center" vertical="center" wrapText="1"/>
      <protection/>
    </xf>
    <xf numFmtId="164" fontId="14" fillId="10" borderId="45" xfId="0" applyNumberFormat="1" applyFont="1" applyFill="1" applyBorder="1" applyAlignment="1" applyProtection="1">
      <alignment horizontal="center" vertical="center" wrapText="1"/>
      <protection/>
    </xf>
    <xf numFmtId="164" fontId="19" fillId="0" borderId="0" xfId="0" applyNumberFormat="1" applyFont="1" applyFill="1" applyAlignment="1" applyProtection="1">
      <alignment horizontal="left" vertical="center" wrapText="1"/>
      <protection/>
    </xf>
    <xf numFmtId="164" fontId="27" fillId="9" borderId="20" xfId="0" applyNumberFormat="1" applyFont="1" applyFill="1" applyBorder="1" applyAlignment="1" applyProtection="1">
      <alignment horizontal="center" vertical="center" wrapText="1"/>
      <protection/>
    </xf>
    <xf numFmtId="164" fontId="27" fillId="9" borderId="41" xfId="0" applyNumberFormat="1" applyFont="1" applyFill="1" applyBorder="1" applyAlignment="1" applyProtection="1">
      <alignment horizontal="center" vertical="center" wrapText="1"/>
      <protection/>
    </xf>
    <xf numFmtId="164" fontId="27" fillId="9" borderId="16" xfId="0" applyNumberFormat="1" applyFont="1" applyFill="1" applyBorder="1" applyAlignment="1" applyProtection="1">
      <alignment horizontal="center" vertical="center" wrapText="1"/>
      <protection/>
    </xf>
    <xf numFmtId="164" fontId="14" fillId="11" borderId="63" xfId="0" applyNumberFormat="1" applyFont="1" applyFill="1" applyBorder="1" applyAlignment="1" applyProtection="1">
      <alignment horizontal="center" vertical="center" wrapText="1"/>
      <protection/>
    </xf>
    <xf numFmtId="164" fontId="14" fillId="11" borderId="13" xfId="0" applyNumberFormat="1" applyFont="1" applyFill="1" applyBorder="1" applyAlignment="1" applyProtection="1">
      <alignment horizontal="center" vertical="center" wrapText="1"/>
      <protection/>
    </xf>
    <xf numFmtId="164" fontId="14" fillId="11" borderId="51" xfId="0" applyNumberFormat="1" applyFont="1" applyFill="1" applyBorder="1" applyAlignment="1" applyProtection="1">
      <alignment horizontal="center" vertical="center" wrapText="1"/>
      <protection/>
    </xf>
    <xf numFmtId="164" fontId="14" fillId="0" borderId="57" xfId="0" applyNumberFormat="1" applyFont="1" applyFill="1" applyBorder="1" applyAlignment="1" applyProtection="1">
      <alignment horizontal="center" vertical="center" wrapText="1"/>
      <protection/>
    </xf>
    <xf numFmtId="164" fontId="14" fillId="0" borderId="63" xfId="0" applyNumberFormat="1" applyFont="1" applyFill="1" applyBorder="1" applyAlignment="1" applyProtection="1">
      <alignment horizontal="center" vertical="center" wrapText="1"/>
      <protection/>
    </xf>
    <xf numFmtId="164" fontId="14" fillId="11" borderId="45" xfId="0" applyNumberFormat="1" applyFont="1" applyFill="1" applyBorder="1" applyAlignment="1" applyProtection="1">
      <alignment horizontal="center" vertical="center" wrapText="1"/>
      <protection/>
    </xf>
    <xf numFmtId="164" fontId="14" fillId="7" borderId="51" xfId="0" applyNumberFormat="1" applyFont="1" applyFill="1" applyBorder="1" applyAlignment="1" applyProtection="1">
      <alignment horizontal="center" vertical="center" wrapText="1"/>
      <protection/>
    </xf>
    <xf numFmtId="164" fontId="14" fillId="7" borderId="45" xfId="0" applyNumberFormat="1" applyFont="1" applyFill="1" applyBorder="1" applyAlignment="1" applyProtection="1">
      <alignment horizontal="center" vertical="center" wrapText="1"/>
      <protection/>
    </xf>
    <xf numFmtId="164" fontId="14" fillId="6" borderId="57" xfId="0" applyNumberFormat="1" applyFont="1" applyFill="1" applyBorder="1" applyAlignment="1" applyProtection="1">
      <alignment horizontal="center" vertical="center" wrapText="1"/>
      <protection/>
    </xf>
    <xf numFmtId="164" fontId="14" fillId="6" borderId="63" xfId="0" applyNumberFormat="1" applyFont="1" applyFill="1" applyBorder="1" applyAlignment="1" applyProtection="1">
      <alignment horizontal="center" vertical="center" wrapText="1"/>
      <protection/>
    </xf>
    <xf numFmtId="164" fontId="14" fillId="6" borderId="51" xfId="0" applyNumberFormat="1" applyFont="1" applyFill="1" applyBorder="1" applyAlignment="1" applyProtection="1">
      <alignment horizontal="center" vertical="center" wrapText="1"/>
      <protection/>
    </xf>
    <xf numFmtId="164" fontId="14" fillId="6" borderId="45" xfId="0" applyNumberFormat="1" applyFont="1" applyFill="1" applyBorder="1" applyAlignment="1" applyProtection="1">
      <alignment horizontal="center" vertical="center" wrapText="1"/>
      <protection/>
    </xf>
    <xf numFmtId="164" fontId="14" fillId="11" borderId="57" xfId="0" applyNumberFormat="1" applyFont="1" applyFill="1" applyBorder="1" applyAlignment="1" applyProtection="1">
      <alignment horizontal="center" vertical="center" wrapText="1"/>
      <protection/>
    </xf>
    <xf numFmtId="164" fontId="14" fillId="11" borderId="4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/>
      <protection/>
    </xf>
    <xf numFmtId="164" fontId="0" fillId="3" borderId="0" xfId="0" applyNumberFormat="1" applyFill="1" applyAlignment="1" applyProtection="1">
      <alignment horizontal="center"/>
      <protection/>
    </xf>
    <xf numFmtId="164" fontId="14" fillId="11" borderId="88" xfId="0" applyNumberFormat="1" applyFont="1" applyFill="1" applyBorder="1" applyAlignment="1" applyProtection="1">
      <alignment horizontal="center" vertical="center" wrapText="1"/>
      <protection/>
    </xf>
    <xf numFmtId="164" fontId="14" fillId="11" borderId="6" xfId="0" applyNumberFormat="1" applyFont="1" applyFill="1" applyBorder="1" applyAlignment="1" applyProtection="1">
      <alignment horizontal="center" vertical="center" wrapText="1"/>
      <protection/>
    </xf>
    <xf numFmtId="164" fontId="14" fillId="0" borderId="58" xfId="0" applyNumberFormat="1" applyFont="1" applyFill="1" applyBorder="1" applyAlignment="1" applyProtection="1">
      <alignment horizontal="center" vertical="center" wrapText="1"/>
      <protection/>
    </xf>
    <xf numFmtId="164" fontId="14" fillId="11" borderId="64" xfId="0" applyNumberFormat="1" applyFont="1" applyFill="1" applyBorder="1" applyAlignment="1" applyProtection="1">
      <alignment horizontal="center" vertical="center" wrapText="1"/>
      <protection/>
    </xf>
    <xf numFmtId="164" fontId="14" fillId="11" borderId="20" xfId="0" applyNumberFormat="1" applyFont="1" applyFill="1" applyBorder="1" applyAlignment="1" applyProtection="1">
      <alignment horizontal="center" vertical="center" wrapText="1"/>
      <protection/>
    </xf>
    <xf numFmtId="164" fontId="14" fillId="10" borderId="57" xfId="0" applyNumberFormat="1" applyFont="1" applyFill="1" applyBorder="1" applyAlignment="1" applyProtection="1">
      <alignment horizontal="center" vertical="center" wrapText="1"/>
      <protection/>
    </xf>
    <xf numFmtId="164" fontId="14" fillId="9" borderId="62" xfId="0" applyNumberFormat="1" applyFont="1" applyFill="1" applyBorder="1" applyAlignment="1" applyProtection="1">
      <alignment horizontal="center" vertical="center" wrapText="1"/>
      <protection/>
    </xf>
    <xf numFmtId="164" fontId="14" fillId="9" borderId="44" xfId="0" applyNumberFormat="1" applyFont="1" applyFill="1" applyBorder="1" applyAlignment="1" applyProtection="1">
      <alignment horizontal="center" vertical="center" wrapText="1"/>
      <protection/>
    </xf>
    <xf numFmtId="164" fontId="14" fillId="7" borderId="89" xfId="0" applyNumberFormat="1" applyFont="1" applyFill="1" applyBorder="1" applyAlignment="1" applyProtection="1">
      <alignment horizontal="center" vertical="center" wrapText="1"/>
      <protection/>
    </xf>
    <xf numFmtId="164" fontId="14" fillId="7" borderId="90" xfId="0" applyNumberFormat="1" applyFont="1" applyFill="1" applyBorder="1" applyAlignment="1" applyProtection="1">
      <alignment horizontal="center" vertical="center" wrapText="1"/>
      <protection/>
    </xf>
    <xf numFmtId="164" fontId="14" fillId="11" borderId="91" xfId="0" applyNumberFormat="1" applyFont="1" applyFill="1" applyBorder="1" applyAlignment="1" applyProtection="1">
      <alignment horizontal="center" vertical="center" wrapText="1"/>
      <protection/>
    </xf>
    <xf numFmtId="164" fontId="14" fillId="11" borderId="58" xfId="0" applyNumberFormat="1" applyFont="1" applyFill="1" applyBorder="1" applyAlignment="1" applyProtection="1">
      <alignment horizontal="center" vertical="center" wrapText="1"/>
      <protection/>
    </xf>
    <xf numFmtId="164" fontId="14" fillId="11" borderId="89" xfId="0" applyNumberFormat="1" applyFont="1" applyFill="1" applyBorder="1" applyAlignment="1" applyProtection="1">
      <alignment horizontal="center" vertical="center" wrapText="1"/>
      <protection/>
    </xf>
    <xf numFmtId="164" fontId="14" fillId="11" borderId="90" xfId="0" applyNumberFormat="1" applyFont="1" applyFill="1" applyBorder="1" applyAlignment="1" applyProtection="1">
      <alignment horizontal="center" vertical="center" wrapText="1"/>
      <protection/>
    </xf>
    <xf numFmtId="164" fontId="8" fillId="12" borderId="0" xfId="0" applyNumberFormat="1" applyFont="1" applyFill="1" applyAlignment="1" applyProtection="1">
      <alignment horizontal="left" vertical="center" wrapText="1"/>
      <protection/>
    </xf>
    <xf numFmtId="164" fontId="28" fillId="9" borderId="20" xfId="0" applyNumberFormat="1" applyFont="1" applyFill="1" applyBorder="1" applyAlignment="1" applyProtection="1">
      <alignment horizontal="center" vertical="center" wrapText="1"/>
      <protection/>
    </xf>
    <xf numFmtId="164" fontId="28" fillId="9" borderId="41" xfId="0" applyNumberFormat="1" applyFont="1" applyFill="1" applyBorder="1" applyAlignment="1" applyProtection="1">
      <alignment horizontal="center" vertical="center" wrapText="1"/>
      <protection/>
    </xf>
    <xf numFmtId="164" fontId="28" fillId="9" borderId="16" xfId="0" applyNumberFormat="1" applyFont="1" applyFill="1" applyBorder="1" applyAlignment="1" applyProtection="1">
      <alignment horizontal="center" vertical="center" wrapText="1"/>
      <protection/>
    </xf>
    <xf numFmtId="164" fontId="19" fillId="0" borderId="0" xfId="0" applyNumberFormat="1" applyFont="1" applyFill="1" applyAlignment="1" applyProtection="1">
      <alignment horizontal="left" vertical="center" wrapText="1"/>
      <protection/>
    </xf>
    <xf numFmtId="164" fontId="14" fillId="9" borderId="92" xfId="0" applyNumberFormat="1" applyFont="1" applyFill="1" applyBorder="1" applyAlignment="1" applyProtection="1">
      <alignment horizontal="center" vertical="center" wrapText="1"/>
      <protection/>
    </xf>
    <xf numFmtId="164" fontId="14" fillId="9" borderId="93" xfId="0" applyNumberFormat="1" applyFont="1" applyFill="1" applyBorder="1" applyAlignment="1" applyProtection="1">
      <alignment horizontal="center" vertical="center" wrapText="1"/>
      <protection/>
    </xf>
    <xf numFmtId="164" fontId="14" fillId="9" borderId="94" xfId="0" applyNumberFormat="1" applyFont="1" applyFill="1" applyBorder="1" applyAlignment="1" applyProtection="1">
      <alignment horizontal="center" vertical="center" wrapText="1"/>
      <protection/>
    </xf>
    <xf numFmtId="164" fontId="14" fillId="11" borderId="95" xfId="0" applyNumberFormat="1" applyFont="1" applyFill="1" applyBorder="1" applyAlignment="1" applyProtection="1">
      <alignment horizontal="center" vertical="center" wrapText="1"/>
      <protection/>
    </xf>
    <xf numFmtId="164" fontId="14" fillId="11" borderId="96" xfId="0" applyNumberFormat="1" applyFont="1" applyFill="1" applyBorder="1" applyAlignment="1" applyProtection="1">
      <alignment horizontal="center" vertical="center" wrapText="1"/>
      <protection/>
    </xf>
    <xf numFmtId="164" fontId="14" fillId="7" borderId="64" xfId="0" applyNumberFormat="1" applyFont="1" applyFill="1" applyBorder="1" applyAlignment="1" applyProtection="1">
      <alignment horizontal="center" vertical="center" wrapText="1"/>
      <protection/>
    </xf>
    <xf numFmtId="164" fontId="14" fillId="7" borderId="20" xfId="0" applyNumberFormat="1" applyFont="1" applyFill="1" applyBorder="1" applyAlignment="1" applyProtection="1">
      <alignment horizontal="center" vertical="center" wrapText="1"/>
      <protection/>
    </xf>
    <xf numFmtId="164" fontId="28" fillId="9" borderId="20" xfId="0" applyNumberFormat="1" applyFont="1" applyFill="1" applyBorder="1" applyAlignment="1" applyProtection="1">
      <alignment horizontal="center" vertical="center"/>
      <protection/>
    </xf>
    <xf numFmtId="164" fontId="28" fillId="9" borderId="41" xfId="0" applyNumberFormat="1" applyFont="1" applyFill="1" applyBorder="1" applyAlignment="1" applyProtection="1">
      <alignment horizontal="center" vertical="center"/>
      <protection/>
    </xf>
    <xf numFmtId="164" fontId="28" fillId="9" borderId="16" xfId="0" applyNumberFormat="1" applyFont="1" applyFill="1" applyBorder="1" applyAlignment="1" applyProtection="1">
      <alignment horizontal="center" vertical="center"/>
      <protection/>
    </xf>
    <xf numFmtId="164" fontId="28" fillId="9" borderId="9" xfId="0" applyNumberFormat="1" applyFont="1" applyFill="1" applyBorder="1" applyAlignment="1" applyProtection="1">
      <alignment horizontal="center" vertical="center"/>
      <protection/>
    </xf>
    <xf numFmtId="164" fontId="28" fillId="9" borderId="22" xfId="0" applyNumberFormat="1" applyFont="1" applyFill="1" applyBorder="1" applyAlignment="1" applyProtection="1">
      <alignment horizontal="center" vertical="center"/>
      <protection/>
    </xf>
    <xf numFmtId="164" fontId="28" fillId="9" borderId="8" xfId="0" applyNumberFormat="1" applyFont="1" applyFill="1" applyBorder="1" applyAlignment="1" applyProtection="1">
      <alignment horizontal="center" vertical="center"/>
      <protection/>
    </xf>
    <xf numFmtId="164" fontId="14" fillId="9" borderId="76" xfId="0" applyNumberFormat="1" applyFont="1" applyFill="1" applyBorder="1" applyAlignment="1" applyProtection="1">
      <alignment horizontal="center" vertical="center" wrapText="1"/>
      <protection/>
    </xf>
    <xf numFmtId="164" fontId="14" fillId="9" borderId="81" xfId="0" applyNumberFormat="1" applyFont="1" applyFill="1" applyBorder="1" applyAlignment="1" applyProtection="1">
      <alignment horizontal="center" vertical="center" wrapText="1"/>
      <protection/>
    </xf>
    <xf numFmtId="164" fontId="14" fillId="9" borderId="97" xfId="0" applyNumberFormat="1" applyFont="1" applyFill="1" applyBorder="1" applyAlignment="1" applyProtection="1">
      <alignment horizontal="center" vertical="center" wrapText="1"/>
      <protection/>
    </xf>
    <xf numFmtId="164" fontId="14" fillId="6" borderId="64" xfId="0" applyNumberFormat="1" applyFont="1" applyFill="1" applyBorder="1" applyAlignment="1" applyProtection="1">
      <alignment horizontal="center" vertical="center" wrapText="1"/>
      <protection/>
    </xf>
    <xf numFmtId="164" fontId="14" fillId="6" borderId="20" xfId="0" applyNumberFormat="1" applyFont="1" applyFill="1" applyBorder="1" applyAlignment="1" applyProtection="1">
      <alignment horizontal="center" vertical="center" wrapText="1"/>
      <protection/>
    </xf>
    <xf numFmtId="164" fontId="14" fillId="9" borderId="56" xfId="0" applyNumberFormat="1" applyFont="1" applyFill="1" applyBorder="1" applyAlignment="1" applyProtection="1">
      <alignment horizontal="center" vertical="center" wrapText="1"/>
      <protection/>
    </xf>
    <xf numFmtId="164" fontId="14" fillId="9" borderId="42" xfId="0" applyNumberFormat="1" applyFont="1" applyFill="1" applyBorder="1" applyAlignment="1" applyProtection="1">
      <alignment horizontal="center" vertical="center" wrapText="1"/>
      <protection/>
    </xf>
    <xf numFmtId="164" fontId="14" fillId="9" borderId="54" xfId="0" applyNumberFormat="1" applyFont="1" applyFill="1" applyBorder="1" applyAlignment="1" applyProtection="1">
      <alignment horizontal="center" vertical="center" wrapText="1"/>
      <protection/>
    </xf>
    <xf numFmtId="164" fontId="29" fillId="0" borderId="0" xfId="0" applyNumberFormat="1" applyFont="1" applyFill="1" applyAlignment="1" applyProtection="1">
      <alignment horizontal="left" vertical="center" wrapText="1"/>
      <protection/>
    </xf>
    <xf numFmtId="164" fontId="15" fillId="0" borderId="0" xfId="0" applyNumberFormat="1" applyFont="1" applyFill="1" applyAlignment="1" applyProtection="1">
      <alignment horizontal="center" vertical="center"/>
      <protection/>
    </xf>
    <xf numFmtId="164" fontId="28" fillId="9" borderId="37" xfId="0" applyNumberFormat="1" applyFont="1" applyFill="1" applyBorder="1" applyAlignment="1" applyProtection="1">
      <alignment horizontal="center" vertical="center" wrapText="1"/>
      <protection/>
    </xf>
    <xf numFmtId="164" fontId="28" fillId="9" borderId="87" xfId="0" applyNumberFormat="1" applyFont="1" applyFill="1" applyBorder="1" applyAlignment="1" applyProtection="1">
      <alignment horizontal="center" vertical="center" wrapText="1"/>
      <protection/>
    </xf>
    <xf numFmtId="164" fontId="28" fillId="9" borderId="15" xfId="0" applyNumberFormat="1" applyFont="1" applyFill="1" applyBorder="1" applyAlignment="1" applyProtection="1">
      <alignment horizontal="center" vertical="center" wrapText="1"/>
      <protection/>
    </xf>
    <xf numFmtId="164" fontId="14" fillId="11" borderId="98" xfId="0" applyNumberFormat="1" applyFont="1" applyFill="1" applyBorder="1" applyAlignment="1" applyProtection="1">
      <alignment horizontal="center" vertical="center" wrapText="1"/>
      <protection/>
    </xf>
    <xf numFmtId="164" fontId="14" fillId="11" borderId="37" xfId="0" applyNumberFormat="1" applyFont="1" applyFill="1" applyBorder="1" applyAlignment="1" applyProtection="1">
      <alignment horizontal="center" vertical="center" wrapText="1"/>
      <protection/>
    </xf>
    <xf numFmtId="2" fontId="30" fillId="14" borderId="0" xfId="0" applyNumberFormat="1" applyFont="1" applyFill="1" applyAlignment="1" applyProtection="1">
      <alignment horizontal="center" vertical="center"/>
      <protection/>
    </xf>
    <xf numFmtId="164" fontId="31" fillId="15" borderId="0" xfId="0" applyNumberFormat="1" applyFont="1" applyFill="1" applyAlignment="1" applyProtection="1">
      <alignment horizontal="left" vertical="center"/>
      <protection/>
    </xf>
    <xf numFmtId="164" fontId="16" fillId="0" borderId="0" xfId="0" applyNumberFormat="1" applyFont="1" applyFill="1" applyAlignment="1" applyProtection="1">
      <alignment horizontal="center" vertical="center"/>
      <protection/>
    </xf>
    <xf numFmtId="164" fontId="17" fillId="0" borderId="0" xfId="0" applyNumberFormat="1" applyFont="1" applyFill="1" applyAlignment="1" applyProtection="1">
      <alignment horizontal="center" vertical="center"/>
      <protection/>
    </xf>
    <xf numFmtId="164" fontId="18" fillId="0" borderId="0" xfId="0" applyNumberFormat="1" applyFont="1" applyFill="1" applyAlignment="1" applyProtection="1">
      <alignment horizontal="center"/>
      <protection/>
    </xf>
    <xf numFmtId="164" fontId="19" fillId="0" borderId="75" xfId="0" applyNumberFormat="1" applyFont="1" applyFill="1" applyBorder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14" fillId="6" borderId="58" xfId="0" applyNumberFormat="1" applyFont="1" applyFill="1" applyBorder="1" applyAlignment="1" applyProtection="1">
      <alignment horizontal="center" vertical="center" wrapText="1"/>
      <protection/>
    </xf>
    <xf numFmtId="164" fontId="14" fillId="11" borderId="99" xfId="0" applyNumberFormat="1" applyFont="1" applyFill="1" applyBorder="1" applyAlignment="1" applyProtection="1">
      <alignment horizontal="center" vertical="center" wrapText="1"/>
      <protection/>
    </xf>
    <xf numFmtId="164" fontId="14" fillId="11" borderId="15" xfId="0" applyNumberFormat="1" applyFont="1" applyFill="1" applyBorder="1" applyAlignment="1" applyProtection="1">
      <alignment horizontal="center" vertical="center" wrapText="1"/>
      <protection/>
    </xf>
    <xf numFmtId="164" fontId="14" fillId="9" borderId="100" xfId="0" applyNumberFormat="1" applyFont="1" applyFill="1" applyBorder="1" applyAlignment="1" applyProtection="1">
      <alignment horizontal="center" vertical="center" wrapText="1"/>
      <protection/>
    </xf>
    <xf numFmtId="164" fontId="19" fillId="0" borderId="84" xfId="0" applyNumberFormat="1" applyFont="1" applyFill="1" applyBorder="1" applyAlignment="1" applyProtection="1">
      <alignment horizontal="left" vertical="center" wrapText="1"/>
      <protection/>
    </xf>
    <xf numFmtId="164" fontId="19" fillId="0" borderId="101" xfId="0" applyNumberFormat="1" applyFont="1" applyFill="1" applyBorder="1" applyAlignment="1" applyProtection="1">
      <alignment horizontal="left" vertical="center" wrapText="1"/>
      <protection/>
    </xf>
    <xf numFmtId="164" fontId="19" fillId="0" borderId="102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NumberFormat="1" applyFill="1" applyAlignment="1" applyProtection="1">
      <alignment horizontal="center"/>
      <protection/>
    </xf>
    <xf numFmtId="164" fontId="19" fillId="0" borderId="37" xfId="0" applyNumberFormat="1" applyFont="1" applyFill="1" applyBorder="1" applyAlignment="1" applyProtection="1">
      <alignment horizontal="left" vertical="center" wrapText="1"/>
      <protection/>
    </xf>
    <xf numFmtId="164" fontId="19" fillId="0" borderId="87" xfId="0" applyNumberFormat="1" applyFont="1" applyFill="1" applyBorder="1" applyAlignment="1" applyProtection="1">
      <alignment horizontal="left" vertical="center" wrapText="1"/>
      <protection/>
    </xf>
    <xf numFmtId="164" fontId="19" fillId="0" borderId="15" xfId="0" applyNumberFormat="1" applyFont="1" applyFill="1" applyBorder="1" applyAlignment="1" applyProtection="1">
      <alignment horizontal="left" vertical="center" wrapText="1"/>
      <protection/>
    </xf>
    <xf numFmtId="164" fontId="14" fillId="8" borderId="57" xfId="0" applyNumberFormat="1" applyFont="1" applyFill="1" applyBorder="1" applyAlignment="1" applyProtection="1">
      <alignment horizontal="center" vertical="center" wrapText="1"/>
      <protection/>
    </xf>
    <xf numFmtId="164" fontId="14" fillId="8" borderId="49" xfId="0" applyNumberFormat="1" applyFont="1" applyFill="1" applyBorder="1" applyAlignment="1" applyProtection="1">
      <alignment horizontal="center" vertical="center" wrapText="1"/>
      <protection/>
    </xf>
    <xf numFmtId="164" fontId="14" fillId="8" borderId="63" xfId="0" applyNumberFormat="1" applyFont="1" applyFill="1" applyBorder="1" applyAlignment="1" applyProtection="1">
      <alignment horizontal="center" vertical="center" wrapText="1"/>
      <protection/>
    </xf>
    <xf numFmtId="164" fontId="14" fillId="8" borderId="13" xfId="0" applyNumberFormat="1" applyFont="1" applyFill="1" applyBorder="1" applyAlignment="1" applyProtection="1">
      <alignment horizontal="center" vertical="center" wrapText="1"/>
      <protection/>
    </xf>
    <xf numFmtId="164" fontId="14" fillId="7" borderId="58" xfId="0" applyNumberFormat="1" applyFont="1" applyFill="1" applyBorder="1" applyAlignment="1" applyProtection="1">
      <alignment horizontal="center" vertical="center" wrapText="1"/>
      <protection/>
    </xf>
    <xf numFmtId="164" fontId="14" fillId="7" borderId="57" xfId="0" applyNumberFormat="1" applyFont="1" applyFill="1" applyBorder="1" applyAlignment="1" applyProtection="1">
      <alignment horizontal="center" vertical="center" wrapText="1"/>
      <protection/>
    </xf>
    <xf numFmtId="164" fontId="14" fillId="10" borderId="64" xfId="0" applyNumberFormat="1" applyFont="1" applyFill="1" applyBorder="1" applyAlignment="1" applyProtection="1">
      <alignment horizontal="center" vertical="center" wrapText="1"/>
      <protection/>
    </xf>
    <xf numFmtId="164" fontId="14" fillId="10" borderId="20" xfId="0" applyNumberFormat="1" applyFont="1" applyFill="1" applyBorder="1" applyAlignment="1" applyProtection="1">
      <alignment horizontal="center" vertical="center" wrapText="1"/>
      <protection/>
    </xf>
    <xf numFmtId="164" fontId="14" fillId="8" borderId="99" xfId="0" applyNumberFormat="1" applyFont="1" applyFill="1" applyBorder="1" applyAlignment="1" applyProtection="1">
      <alignment horizontal="center" vertical="center" wrapText="1"/>
      <protection/>
    </xf>
    <xf numFmtId="164" fontId="14" fillId="8" borderId="15" xfId="0" applyNumberFormat="1" applyFont="1" applyFill="1" applyBorder="1" applyAlignment="1" applyProtection="1">
      <alignment horizontal="center" vertical="center" wrapText="1"/>
      <protection/>
    </xf>
    <xf numFmtId="164" fontId="14" fillId="8" borderId="64" xfId="0" applyNumberFormat="1" applyFont="1" applyFill="1" applyBorder="1" applyAlignment="1" applyProtection="1">
      <alignment horizontal="center" vertical="center" wrapText="1"/>
      <protection/>
    </xf>
    <xf numFmtId="164" fontId="14" fillId="8" borderId="20" xfId="0" applyNumberFormat="1" applyFont="1" applyFill="1" applyBorder="1" applyAlignment="1" applyProtection="1">
      <alignment horizontal="center" vertical="center" wrapText="1"/>
      <protection/>
    </xf>
    <xf numFmtId="164" fontId="14" fillId="8" borderId="51" xfId="0" applyNumberFormat="1" applyFont="1" applyFill="1" applyBorder="1" applyAlignment="1" applyProtection="1">
      <alignment horizontal="center" vertical="center" wrapText="1"/>
      <protection/>
    </xf>
    <xf numFmtId="164" fontId="14" fillId="8" borderId="45" xfId="0" applyNumberFormat="1" applyFont="1" applyFill="1" applyBorder="1" applyAlignment="1" applyProtection="1">
      <alignment horizontal="center" vertical="center" wrapText="1"/>
      <protection/>
    </xf>
    <xf numFmtId="164" fontId="14" fillId="8" borderId="88" xfId="0" applyNumberFormat="1" applyFont="1" applyFill="1" applyBorder="1" applyAlignment="1" applyProtection="1">
      <alignment horizontal="center" vertical="center" wrapText="1"/>
      <protection/>
    </xf>
    <xf numFmtId="164" fontId="14" fillId="8" borderId="6" xfId="0" applyNumberFormat="1" applyFont="1" applyFill="1" applyBorder="1" applyAlignment="1" applyProtection="1">
      <alignment horizontal="center" vertical="center" wrapText="1"/>
      <protection/>
    </xf>
    <xf numFmtId="164" fontId="14" fillId="8" borderId="91" xfId="0" applyNumberFormat="1" applyFont="1" applyFill="1" applyBorder="1" applyAlignment="1" applyProtection="1">
      <alignment horizontal="center" vertical="center" wrapText="1"/>
      <protection/>
    </xf>
    <xf numFmtId="164" fontId="14" fillId="8" borderId="58" xfId="0" applyNumberFormat="1" applyFont="1" applyFill="1" applyBorder="1" applyAlignment="1" applyProtection="1">
      <alignment horizontal="center" vertical="center" wrapText="1"/>
      <protection/>
    </xf>
    <xf numFmtId="164" fontId="32" fillId="0" borderId="0" xfId="0" applyNumberFormat="1" applyFont="1" applyFill="1" applyAlignment="1" applyProtection="1">
      <alignment horizontal="center"/>
      <protection/>
    </xf>
    <xf numFmtId="164" fontId="14" fillId="0" borderId="64" xfId="0" applyNumberFormat="1" applyFont="1" applyFill="1" applyBorder="1" applyAlignment="1" applyProtection="1">
      <alignment horizontal="center" vertical="center" wrapText="1"/>
      <protection/>
    </xf>
    <xf numFmtId="164" fontId="14" fillId="8" borderId="92" xfId="0" applyNumberFormat="1" applyFont="1" applyFill="1" applyBorder="1" applyAlignment="1" applyProtection="1">
      <alignment horizontal="center" vertical="center" wrapText="1"/>
      <protection/>
    </xf>
    <xf numFmtId="164" fontId="14" fillId="8" borderId="94" xfId="0" applyNumberFormat="1" applyFont="1" applyFill="1" applyBorder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5B3D7"/>
      <rgbColor rgb="00FFC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E5DFEC"/>
      <rgbColor rgb="00EAF1DD"/>
      <rgbColor rgb="00F2DBDB"/>
      <rgbColor rgb="00DBE5F1"/>
      <rgbColor rgb="00F3EDF9"/>
      <rgbColor rgb="00FAF0F0"/>
      <rgbColor rgb="00D6E3BC"/>
      <rgbColor rgb="00903C39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31</xdr:row>
      <xdr:rowOff>28575</xdr:rowOff>
    </xdr:from>
    <xdr:to>
      <xdr:col>16</xdr:col>
      <xdr:colOff>304800</xdr:colOff>
      <xdr:row>71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5857875"/>
          <a:ext cx="8201025" cy="6543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98</xdr:row>
      <xdr:rowOff>9525</xdr:rowOff>
    </xdr:from>
    <xdr:to>
      <xdr:col>20</xdr:col>
      <xdr:colOff>857250</xdr:colOff>
      <xdr:row>101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7278350"/>
          <a:ext cx="133159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j.gob.pe/" TargetMode="External" /><Relationship Id="rId2" Type="http://schemas.openxmlformats.org/officeDocument/2006/relationships/hyperlink" Target="http://www.pj.gob.pe/" TargetMode="External" /><Relationship Id="rId3" Type="http://schemas.openxmlformats.org/officeDocument/2006/relationships/hyperlink" Target="http://www.pj.gob.pe/" TargetMode="External" /><Relationship Id="rId4" Type="http://schemas.openxmlformats.org/officeDocument/2006/relationships/hyperlink" Target="http://www.pj.gob.pe/" TargetMode="External" /><Relationship Id="rId5" Type="http://schemas.openxmlformats.org/officeDocument/2006/relationships/hyperlink" Target="http://www.pj.gob.pe/" TargetMode="External" /><Relationship Id="rId6" Type="http://schemas.openxmlformats.org/officeDocument/2006/relationships/hyperlink" Target="http://www.pj.gob.pe/" TargetMode="External" /><Relationship Id="rId7" Type="http://schemas.openxmlformats.org/officeDocument/2006/relationships/hyperlink" Target="http://www.pj.gob.pe/" TargetMode="External" /><Relationship Id="rId8" Type="http://schemas.openxmlformats.org/officeDocument/2006/relationships/hyperlink" Target="http://www.pj.gob.pe/" TargetMode="External" /><Relationship Id="rId9" Type="http://schemas.openxmlformats.org/officeDocument/2006/relationships/hyperlink" Target="http://www.pj.gob.pe/" TargetMode="External" /><Relationship Id="rId10" Type="http://schemas.openxmlformats.org/officeDocument/2006/relationships/hyperlink" Target="http://www.pj.gob.pe/" TargetMode="External" /><Relationship Id="rId1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pj.gob.pe/" TargetMode="External" /><Relationship Id="rId2" Type="http://schemas.openxmlformats.org/officeDocument/2006/relationships/hyperlink" Target="http://www.pj.gob.pe/" TargetMode="External" /><Relationship Id="rId3" Type="http://schemas.openxmlformats.org/officeDocument/2006/relationships/hyperlink" Target="http://www.pj.gob.pe/" TargetMode="External" /><Relationship Id="rId4" Type="http://schemas.openxmlformats.org/officeDocument/2006/relationships/hyperlink" Target="http://www.pj.gob.pe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2:S99"/>
  <sheetViews>
    <sheetView showGridLines="0" zoomScale="85" zoomScaleNormal="85" zoomScalePageLayoutView="85" workbookViewId="0" topLeftCell="A1">
      <selection activeCell="H74" sqref="H74"/>
    </sheetView>
  </sheetViews>
  <sheetFormatPr defaultColWidth="9.140625" defaultRowHeight="12.75"/>
  <cols>
    <col min="1" max="1" width="0.85546875" style="0" customWidth="1"/>
    <col min="2" max="2" width="25.00390625" style="0" customWidth="1"/>
    <col min="3" max="3" width="0.85546875" style="0" customWidth="1"/>
    <col min="4" max="4" width="13.421875" style="0" customWidth="1"/>
    <col min="5" max="5" width="9.00390625" style="0" customWidth="1"/>
    <col min="6" max="6" width="7.00390625" style="0" customWidth="1"/>
    <col min="7" max="7" width="0.85546875" style="0" customWidth="1"/>
    <col min="8" max="9" width="12.7109375" style="0" customWidth="1"/>
    <col min="10" max="10" width="12.28125" style="0" customWidth="1"/>
    <col min="11" max="11" width="6.421875" style="0" customWidth="1"/>
    <col min="12" max="12" width="11.7109375" style="0" customWidth="1"/>
    <col min="13" max="13" width="12.57421875" style="0" customWidth="1"/>
    <col min="14" max="14" width="7.140625" style="0" customWidth="1"/>
    <col min="15" max="15" width="12.7109375" style="0" customWidth="1"/>
    <col min="16" max="16" width="29.28125" style="9" customWidth="1"/>
    <col min="17" max="19" width="9.140625" style="0" customWidth="1"/>
  </cols>
  <sheetData>
    <row r="1" ht="18" customHeight="1"/>
    <row r="2" spans="2:14" ht="30" customHeight="1">
      <c r="B2" s="651" t="s">
        <v>0</v>
      </c>
      <c r="C2" s="652"/>
      <c r="D2" s="652"/>
      <c r="E2" s="652"/>
      <c r="F2" s="652"/>
      <c r="G2" s="652"/>
      <c r="H2" s="652"/>
      <c r="I2" s="652"/>
      <c r="J2" s="652"/>
      <c r="K2" s="652"/>
      <c r="L2" s="652"/>
      <c r="M2" s="652"/>
      <c r="N2" s="653"/>
    </row>
    <row r="3" spans="2:14" ht="30" customHeight="1">
      <c r="B3" s="654" t="s">
        <v>1</v>
      </c>
      <c r="C3" s="655"/>
      <c r="D3" s="655"/>
      <c r="E3" s="655"/>
      <c r="F3" s="655"/>
      <c r="G3" s="655"/>
      <c r="H3" s="655"/>
      <c r="I3" s="655"/>
      <c r="J3" s="655"/>
      <c r="K3" s="655"/>
      <c r="L3" s="655"/>
      <c r="M3" s="655"/>
      <c r="N3" s="656"/>
    </row>
    <row r="4" spans="2:14" ht="11.25" customHeight="1">
      <c r="B4" s="137"/>
      <c r="C4" s="137"/>
      <c r="D4" s="138"/>
      <c r="E4" s="138"/>
      <c r="F4" s="139"/>
      <c r="G4" s="139"/>
      <c r="H4" s="138"/>
      <c r="I4" s="138"/>
      <c r="J4" s="138"/>
      <c r="K4" s="138"/>
      <c r="L4" s="138"/>
      <c r="M4" s="138"/>
      <c r="N4" s="139"/>
    </row>
    <row r="5" spans="2:14" ht="21" customHeight="1">
      <c r="B5" s="657" t="s">
        <v>2</v>
      </c>
      <c r="C5" s="140"/>
      <c r="D5" s="658" t="s">
        <v>3</v>
      </c>
      <c r="E5" s="659"/>
      <c r="F5" s="660"/>
      <c r="G5" s="141"/>
      <c r="H5" s="658" t="s">
        <v>4</v>
      </c>
      <c r="I5" s="659"/>
      <c r="J5" s="659"/>
      <c r="K5" s="659"/>
      <c r="L5" s="659"/>
      <c r="M5" s="659"/>
      <c r="N5" s="660"/>
    </row>
    <row r="6" spans="2:14" ht="32.25" customHeight="1">
      <c r="B6" s="657"/>
      <c r="C6" s="140"/>
      <c r="D6" s="661" t="s">
        <v>5</v>
      </c>
      <c r="E6" s="663" t="s">
        <v>6</v>
      </c>
      <c r="F6" s="664"/>
      <c r="G6" s="45"/>
      <c r="H6" s="661" t="s">
        <v>7</v>
      </c>
      <c r="I6" s="665" t="s">
        <v>8</v>
      </c>
      <c r="J6" s="665"/>
      <c r="K6" s="665"/>
      <c r="L6" s="665"/>
      <c r="M6" s="665"/>
      <c r="N6" s="665"/>
    </row>
    <row r="7" spans="2:14" ht="36" customHeight="1">
      <c r="B7" s="657"/>
      <c r="C7" s="140"/>
      <c r="D7" s="662"/>
      <c r="E7" s="125" t="s">
        <v>9</v>
      </c>
      <c r="F7" s="126" t="s">
        <v>10</v>
      </c>
      <c r="G7" s="127"/>
      <c r="H7" s="662"/>
      <c r="I7" s="128" t="s">
        <v>11</v>
      </c>
      <c r="J7" s="128" t="s">
        <v>12</v>
      </c>
      <c r="K7" s="128" t="s">
        <v>13</v>
      </c>
      <c r="L7" s="128" t="s">
        <v>14</v>
      </c>
      <c r="M7" s="128" t="s">
        <v>15</v>
      </c>
      <c r="N7" s="129" t="s">
        <v>10</v>
      </c>
    </row>
    <row r="8" spans="2:14" ht="5.25" customHeight="1">
      <c r="B8" s="136"/>
      <c r="C8" s="142"/>
      <c r="D8" s="136"/>
      <c r="E8" s="143" t="s">
        <v>16</v>
      </c>
      <c r="F8" s="144"/>
      <c r="G8" s="145"/>
      <c r="H8" s="136"/>
      <c r="I8" s="143"/>
      <c r="J8" s="143"/>
      <c r="K8" s="143" t="s">
        <v>16</v>
      </c>
      <c r="L8" s="143"/>
      <c r="M8" s="143"/>
      <c r="N8" s="144"/>
    </row>
    <row r="9" spans="2:14" ht="21" customHeight="1">
      <c r="B9" s="146" t="s">
        <v>17</v>
      </c>
      <c r="C9" s="137"/>
      <c r="D9" s="147">
        <f>+D11+D17</f>
        <v>1305434.802</v>
      </c>
      <c r="E9" s="148">
        <f>+E11+E17</f>
        <v>713244.8336499999</v>
      </c>
      <c r="F9" s="149">
        <f>IF(E9&gt;0,E9/D9*100,0)</f>
        <v>54.63657262371652</v>
      </c>
      <c r="G9" s="150"/>
      <c r="H9" s="147">
        <f>+H11+H17</f>
        <v>1334635.495</v>
      </c>
      <c r="I9" s="151">
        <f>+I11+I17</f>
        <v>676842.0828099999</v>
      </c>
      <c r="J9" s="152">
        <f>+J11+J17</f>
        <v>53596.79031</v>
      </c>
      <c r="K9" s="152">
        <f>+K11+K17</f>
        <v>450.62494</v>
      </c>
      <c r="L9" s="153">
        <f>+L11+L17</f>
        <v>1116.55178</v>
      </c>
      <c r="M9" s="153">
        <f>+M11+M17</f>
        <v>732006.0498400001</v>
      </c>
      <c r="N9" s="149">
        <f>IF(M9&gt;0,+M9/H9*100,0)</f>
        <v>54.84688910060795</v>
      </c>
    </row>
    <row r="10" spans="2:14" ht="6.75" customHeight="1">
      <c r="B10" s="136"/>
      <c r="C10" s="142"/>
      <c r="D10" s="136"/>
      <c r="E10" s="142"/>
      <c r="F10" s="145"/>
      <c r="G10" s="145"/>
      <c r="H10" s="136"/>
      <c r="I10" s="142"/>
      <c r="J10" s="142"/>
      <c r="K10" s="142"/>
      <c r="L10" s="142"/>
      <c r="M10" s="142"/>
      <c r="N10" s="145"/>
    </row>
    <row r="11" spans="2:16" s="17" customFormat="1" ht="20.25" customHeight="1">
      <c r="B11" s="154" t="s">
        <v>18</v>
      </c>
      <c r="C11" s="155"/>
      <c r="D11" s="156">
        <f>SUM(D12:D16)</f>
        <v>1123308.697</v>
      </c>
      <c r="E11" s="157">
        <f>SUM(E12:E16)</f>
        <v>688242.45295</v>
      </c>
      <c r="F11" s="158">
        <f>IF(E11&gt;0,E11/D11*100,0)</f>
        <v>61.26921787288539</v>
      </c>
      <c r="G11" s="150"/>
      <c r="H11" s="156">
        <f>SUM(H12:H16)</f>
        <v>1278346.776</v>
      </c>
      <c r="I11" s="159">
        <f>SUM(I12:I16)</f>
        <v>672634.1778099999</v>
      </c>
      <c r="J11" s="160">
        <f>SUM(J12:J16)</f>
        <v>53596.79031</v>
      </c>
      <c r="K11" s="160">
        <f>SUM(K12:K16)</f>
        <v>0</v>
      </c>
      <c r="L11" s="161">
        <f>SUM(L12:L16)</f>
        <v>1004.23278</v>
      </c>
      <c r="M11" s="156">
        <f>SUM(M12:M16)</f>
        <v>727235.2009</v>
      </c>
      <c r="N11" s="162">
        <f>IF(M11&gt;0,+M11/H11*100,0)</f>
        <v>56.88872648277403</v>
      </c>
      <c r="O11" s="17"/>
      <c r="P11" s="22"/>
    </row>
    <row r="12" spans="2:16" s="17" customFormat="1" ht="17.25" customHeight="1">
      <c r="B12" s="130" t="s">
        <v>19</v>
      </c>
      <c r="C12" s="163"/>
      <c r="D12" s="164">
        <v>732480.105</v>
      </c>
      <c r="E12" s="165">
        <v>456891.17053</v>
      </c>
      <c r="F12" s="166">
        <f>IF(E12&gt;0,E12/D12*100,0)</f>
        <v>62.3759153881729</v>
      </c>
      <c r="G12" s="167"/>
      <c r="H12" s="164">
        <v>789558.343</v>
      </c>
      <c r="I12" s="168">
        <v>446363.61048</v>
      </c>
      <c r="J12" s="169">
        <v>36046.8489</v>
      </c>
      <c r="K12" s="169">
        <v>0</v>
      </c>
      <c r="L12" s="170">
        <v>0</v>
      </c>
      <c r="M12" s="170">
        <f>+I12+J12+K12+L12</f>
        <v>482410.45937999996</v>
      </c>
      <c r="N12" s="166">
        <f>IF(M12&gt;0,+M12/H12*100,0)</f>
        <v>61.0987729604676</v>
      </c>
      <c r="O12" s="17"/>
      <c r="P12" s="22"/>
    </row>
    <row r="13" spans="2:16" s="17" customFormat="1" ht="17.25" customHeight="1">
      <c r="B13" s="130" t="s">
        <v>20</v>
      </c>
      <c r="C13" s="171"/>
      <c r="D13" s="164">
        <v>120242.526</v>
      </c>
      <c r="E13" s="165">
        <v>80226.46591</v>
      </c>
      <c r="F13" s="166">
        <f>IF(E13&gt;0,E13/D13*100,0)</f>
        <v>66.72054270549839</v>
      </c>
      <c r="G13" s="167"/>
      <c r="H13" s="164">
        <v>121679.3</v>
      </c>
      <c r="I13" s="168">
        <v>80142.01717</v>
      </c>
      <c r="J13" s="169">
        <v>0</v>
      </c>
      <c r="K13" s="169">
        <v>0</v>
      </c>
      <c r="L13" s="170">
        <v>0</v>
      </c>
      <c r="M13" s="170">
        <f>+I13+J13+K13+L13</f>
        <v>80142.01717</v>
      </c>
      <c r="N13" s="166">
        <f>IF(M13&gt;0,+M13/H13*100,0)</f>
        <v>65.86331214101331</v>
      </c>
      <c r="O13" s="17"/>
      <c r="P13" s="22"/>
    </row>
    <row r="14" spans="2:16" s="17" customFormat="1" ht="17.25" customHeight="1">
      <c r="B14" s="130" t="s">
        <v>21</v>
      </c>
      <c r="C14" s="163"/>
      <c r="D14" s="172">
        <v>211913.77</v>
      </c>
      <c r="E14" s="173">
        <v>124675.99458</v>
      </c>
      <c r="F14" s="166">
        <f>IF(E14&gt;0,E14/D14*100,0)</f>
        <v>58.8333615979745</v>
      </c>
      <c r="G14" s="167"/>
      <c r="H14" s="172">
        <v>347521.767</v>
      </c>
      <c r="I14" s="174">
        <v>133164.01828</v>
      </c>
      <c r="J14" s="169">
        <v>17549.94141</v>
      </c>
      <c r="K14" s="175">
        <v>0</v>
      </c>
      <c r="L14" s="176">
        <v>1004.23278</v>
      </c>
      <c r="M14" s="176">
        <f>+I14+J14+K14+L14</f>
        <v>151718.19246999998</v>
      </c>
      <c r="N14" s="166">
        <f>IF(M14&gt;0,+M14/H14*100,0)</f>
        <v>43.65717686685219</v>
      </c>
      <c r="O14" s="17"/>
      <c r="P14" s="22"/>
    </row>
    <row r="15" spans="2:16" s="17" customFormat="1" ht="17.25" customHeight="1">
      <c r="B15" s="132" t="s">
        <v>14</v>
      </c>
      <c r="C15" s="163"/>
      <c r="D15" s="164">
        <v>31121.08</v>
      </c>
      <c r="E15" s="165">
        <v>7634.51769</v>
      </c>
      <c r="F15" s="166">
        <f>IF(E15&gt;0,E15/D15*100,0)</f>
        <v>24.531660501499303</v>
      </c>
      <c r="G15" s="167"/>
      <c r="H15" s="164">
        <v>0</v>
      </c>
      <c r="I15" s="168">
        <v>0</v>
      </c>
      <c r="J15" s="169">
        <v>0</v>
      </c>
      <c r="K15" s="169">
        <v>0</v>
      </c>
      <c r="L15" s="170">
        <v>0</v>
      </c>
      <c r="M15" s="170">
        <f>+I15+J15+K15+L15</f>
        <v>0</v>
      </c>
      <c r="N15" s="166">
        <f>IF(M15&gt;0,+M15/H15*100,0)</f>
        <v>0</v>
      </c>
      <c r="O15" s="17"/>
      <c r="P15" s="22"/>
    </row>
    <row r="16" spans="2:16" s="17" customFormat="1" ht="17.25" customHeight="1">
      <c r="B16" s="130" t="s">
        <v>22</v>
      </c>
      <c r="C16" s="163"/>
      <c r="D16" s="172">
        <v>27551.216</v>
      </c>
      <c r="E16" s="173">
        <v>18814.30424</v>
      </c>
      <c r="F16" s="166">
        <f>IF(E16&gt;0,E16/D16*100,0)</f>
        <v>68.28847133280796</v>
      </c>
      <c r="G16" s="167"/>
      <c r="H16" s="172">
        <v>19587.366</v>
      </c>
      <c r="I16" s="174">
        <v>12964.53188</v>
      </c>
      <c r="J16" s="175">
        <v>0</v>
      </c>
      <c r="K16" s="175">
        <v>0</v>
      </c>
      <c r="L16" s="176">
        <v>0</v>
      </c>
      <c r="M16" s="176">
        <f>+I16+J16+K16+L16</f>
        <v>12964.53188</v>
      </c>
      <c r="N16" s="166">
        <f>IF(M16&gt;0,+M16/H16*100,0)</f>
        <v>66.18823521243233</v>
      </c>
      <c r="O16" s="17"/>
      <c r="P16" s="22"/>
    </row>
    <row r="17" spans="2:16" s="17" customFormat="1" ht="20.25" customHeight="1">
      <c r="B17" s="177" t="s">
        <v>23</v>
      </c>
      <c r="C17" s="155"/>
      <c r="D17" s="178">
        <f>SUM(D18:D19)</f>
        <v>182126.10499999998</v>
      </c>
      <c r="E17" s="179">
        <f>SUM(E18:E19)</f>
        <v>25002.3807</v>
      </c>
      <c r="F17" s="180">
        <f>IF(E17&gt;0,E17/D17*100,0)</f>
        <v>13.728059851716482</v>
      </c>
      <c r="G17" s="150"/>
      <c r="H17" s="178">
        <f>SUM(H18:H19)</f>
        <v>56288.719</v>
      </c>
      <c r="I17" s="181">
        <f>SUM(I18:I19)</f>
        <v>4207.905</v>
      </c>
      <c r="J17" s="182">
        <f>SUM(J18:J19)</f>
        <v>0</v>
      </c>
      <c r="K17" s="182">
        <f>SUM(K18:K19)</f>
        <v>450.62494</v>
      </c>
      <c r="L17" s="183">
        <f>SUM(L18:L19)</f>
        <v>112.319</v>
      </c>
      <c r="M17" s="183">
        <f>SUM(M18:M19)</f>
        <v>4770.84894</v>
      </c>
      <c r="N17" s="180">
        <f>IF(M17&gt;0,+M17/H17*100,0)</f>
        <v>8.475675099303645</v>
      </c>
      <c r="O17" s="17"/>
      <c r="P17" s="22"/>
    </row>
    <row r="18" spans="2:16" s="17" customFormat="1" ht="17.25" customHeight="1">
      <c r="B18" s="132" t="s">
        <v>14</v>
      </c>
      <c r="C18" s="163"/>
      <c r="D18" s="164">
        <v>110365.425</v>
      </c>
      <c r="E18" s="165">
        <v>16778.8106</v>
      </c>
      <c r="F18" s="166">
        <f>IF(E18&gt;0,E18/D18*100,0)</f>
        <v>15.202959260112486</v>
      </c>
      <c r="G18" s="167"/>
      <c r="H18" s="164">
        <v>0</v>
      </c>
      <c r="I18" s="168">
        <v>0</v>
      </c>
      <c r="J18" s="169">
        <v>0</v>
      </c>
      <c r="K18" s="169">
        <v>0</v>
      </c>
      <c r="L18" s="170">
        <v>0</v>
      </c>
      <c r="M18" s="170">
        <f>+I18+J18+K18+L18</f>
        <v>0</v>
      </c>
      <c r="N18" s="166">
        <f>IF(M18&gt;0,+M18/H18*100,0)</f>
        <v>0</v>
      </c>
      <c r="O18" s="17"/>
      <c r="P18" s="22"/>
    </row>
    <row r="19" spans="2:16" s="17" customFormat="1" ht="17.25" customHeight="1">
      <c r="B19" s="133" t="s">
        <v>24</v>
      </c>
      <c r="C19" s="163"/>
      <c r="D19" s="184">
        <v>71760.68</v>
      </c>
      <c r="E19" s="185">
        <v>8223.5701</v>
      </c>
      <c r="F19" s="186">
        <f>IF(E19&gt;0,E19/D19*100,0)</f>
        <v>11.459715961442955</v>
      </c>
      <c r="G19" s="167"/>
      <c r="H19" s="184">
        <v>56288.719</v>
      </c>
      <c r="I19" s="187">
        <v>4207.905</v>
      </c>
      <c r="J19" s="188">
        <v>0</v>
      </c>
      <c r="K19" s="188">
        <v>450.62494</v>
      </c>
      <c r="L19" s="189">
        <v>112.319</v>
      </c>
      <c r="M19" s="189">
        <f>+I19+J19+K19+L19</f>
        <v>4770.84894</v>
      </c>
      <c r="N19" s="186">
        <f>IF(M19&gt;0,+M19/H19*100,0)</f>
        <v>8.475675099303645</v>
      </c>
      <c r="O19" s="17"/>
      <c r="P19" s="22"/>
    </row>
    <row r="20" spans="2:16" s="17" customFormat="1" ht="7.5" customHeight="1">
      <c r="B20" s="131"/>
      <c r="C20" s="163"/>
      <c r="D20" s="196"/>
      <c r="E20" s="196"/>
      <c r="F20" s="167"/>
      <c r="G20" s="167"/>
      <c r="H20" s="196"/>
      <c r="I20" s="196"/>
      <c r="J20" s="196"/>
      <c r="K20" s="196"/>
      <c r="L20" s="196"/>
      <c r="M20" s="196"/>
      <c r="N20" s="167"/>
      <c r="O20" s="17"/>
      <c r="P20" s="22"/>
    </row>
    <row r="21" ht="12.75">
      <c r="I21" s="121"/>
    </row>
    <row r="22" spans="2:14" ht="13.5" customHeight="1">
      <c r="B22" s="666" t="s">
        <v>25</v>
      </c>
      <c r="C22" s="666"/>
      <c r="D22" s="666"/>
      <c r="E22" s="666"/>
      <c r="F22" s="666"/>
      <c r="G22" s="666"/>
      <c r="H22" s="666"/>
      <c r="I22" s="666"/>
      <c r="J22" s="666"/>
      <c r="K22" s="666"/>
      <c r="L22" s="666"/>
      <c r="M22" s="666"/>
      <c r="N22" s="666"/>
    </row>
    <row r="23" spans="3:15" ht="12.75">
      <c r="C23" s="2"/>
      <c r="G23" s="2"/>
      <c r="O23" s="17"/>
    </row>
    <row r="57" spans="2:13" ht="12.75">
      <c r="B57" s="649"/>
      <c r="C57" s="650"/>
      <c r="D57" s="650"/>
      <c r="E57" s="650"/>
      <c r="F57" s="650"/>
      <c r="G57" s="650"/>
      <c r="H57" s="650"/>
      <c r="I57" s="650"/>
      <c r="J57" s="650"/>
      <c r="K57" s="650"/>
      <c r="L57" s="650"/>
      <c r="M57" s="650"/>
    </row>
    <row r="80" spans="4:19" ht="12.75">
      <c r="D80" s="42" t="s">
        <v>26</v>
      </c>
      <c r="E80" s="134">
        <v>72.059906</v>
      </c>
      <c r="H80" s="649" t="s">
        <v>27</v>
      </c>
      <c r="I80" s="650"/>
      <c r="J80" s="650"/>
      <c r="K80" s="650"/>
      <c r="L80" s="650"/>
      <c r="M80" s="650"/>
      <c r="N80" s="650"/>
      <c r="O80" s="650"/>
      <c r="P80" s="650"/>
      <c r="Q80" s="650"/>
      <c r="R80" s="650"/>
      <c r="S80" s="650"/>
    </row>
    <row r="81" spans="4:5" ht="12.75">
      <c r="D81" s="42" t="s">
        <v>28</v>
      </c>
      <c r="E81" s="134">
        <v>73.190011</v>
      </c>
    </row>
    <row r="82" spans="4:5" ht="12.75">
      <c r="D82" s="42" t="s">
        <v>29</v>
      </c>
      <c r="E82" s="134">
        <v>88.855313</v>
      </c>
    </row>
    <row r="83" spans="4:5" ht="12.75">
      <c r="D83" s="42" t="s">
        <v>30</v>
      </c>
      <c r="E83" s="134">
        <v>76.285434</v>
      </c>
    </row>
    <row r="84" spans="4:5" ht="12.75">
      <c r="D84" s="42" t="s">
        <v>29</v>
      </c>
      <c r="E84" s="134">
        <v>79.872392</v>
      </c>
    </row>
    <row r="85" spans="4:5" ht="12.75">
      <c r="D85" s="42" t="s">
        <v>31</v>
      </c>
      <c r="E85" s="134">
        <v>109.186836</v>
      </c>
    </row>
    <row r="86" spans="4:5" ht="12.75">
      <c r="D86" s="42" t="s">
        <v>31</v>
      </c>
      <c r="E86" s="134">
        <v>118.646994</v>
      </c>
    </row>
    <row r="87" spans="4:5" ht="12.75">
      <c r="D87" s="42" t="s">
        <v>30</v>
      </c>
      <c r="E87" s="134">
        <v>95.262723</v>
      </c>
    </row>
    <row r="88" spans="4:5" ht="12.75">
      <c r="D88" s="42" t="s">
        <v>32</v>
      </c>
      <c r="E88" s="134">
        <v>121.432645</v>
      </c>
    </row>
    <row r="89" spans="4:5" ht="12.75">
      <c r="D89" s="42" t="s">
        <v>33</v>
      </c>
      <c r="E89" s="134">
        <v>199.150533</v>
      </c>
    </row>
    <row r="90" spans="4:5" ht="12.75">
      <c r="D90" s="42" t="s">
        <v>34</v>
      </c>
      <c r="E90" s="134">
        <v>77.710759</v>
      </c>
    </row>
    <row r="91" spans="4:5" ht="12.75">
      <c r="D91" s="42" t="s">
        <v>35</v>
      </c>
      <c r="E91" s="134">
        <v>188.401284</v>
      </c>
    </row>
    <row r="92" spans="4:5" ht="12.75">
      <c r="D92" s="42" t="s">
        <v>26</v>
      </c>
      <c r="E92" s="135">
        <v>75.03795236</v>
      </c>
    </row>
    <row r="93" spans="4:5" ht="12.75">
      <c r="D93" s="42" t="s">
        <v>28</v>
      </c>
      <c r="E93" s="135">
        <v>76.85802245</v>
      </c>
    </row>
    <row r="94" spans="4:5" ht="12.75">
      <c r="D94" s="42" t="s">
        <v>29</v>
      </c>
      <c r="E94" s="135">
        <v>89.92422096</v>
      </c>
    </row>
    <row r="95" spans="4:5" ht="12.75">
      <c r="D95" s="42" t="s">
        <v>30</v>
      </c>
      <c r="E95" s="135">
        <v>102.47203928</v>
      </c>
    </row>
    <row r="96" spans="4:5" ht="12.75">
      <c r="D96" s="42" t="s">
        <v>29</v>
      </c>
      <c r="E96" s="135">
        <v>84.37247689</v>
      </c>
    </row>
    <row r="97" spans="4:5" ht="12.75">
      <c r="D97" s="42" t="s">
        <v>31</v>
      </c>
      <c r="E97" s="135">
        <v>88.91274353</v>
      </c>
    </row>
    <row r="98" spans="4:5" ht="12.75">
      <c r="D98" s="42" t="s">
        <v>31</v>
      </c>
      <c r="E98" s="135">
        <v>130.095</v>
      </c>
    </row>
    <row r="99" spans="4:5" ht="12.75">
      <c r="D99" s="42" t="s">
        <v>30</v>
      </c>
      <c r="E99" s="215">
        <v>84.34</v>
      </c>
    </row>
  </sheetData>
  <sheetProtection formatCells="0" formatColumns="0" formatRows="0" insertColumns="0" insertRows="0" insertHyperlinks="0" deleteColumns="0" deleteRows="0" sort="0" autoFilter="0" pivotTables="0"/>
  <mergeCells count="12">
    <mergeCell ref="H80:S80"/>
    <mergeCell ref="B2:N2"/>
    <mergeCell ref="B3:N3"/>
    <mergeCell ref="B5:B7"/>
    <mergeCell ref="D5:F5"/>
    <mergeCell ref="H5:N5"/>
    <mergeCell ref="D6:D7"/>
    <mergeCell ref="E6:F6"/>
    <mergeCell ref="H6:H7"/>
    <mergeCell ref="I6:N6"/>
    <mergeCell ref="B22:N22"/>
    <mergeCell ref="B57:M57"/>
  </mergeCells>
  <printOptions horizontalCentered="1"/>
  <pageMargins left="0.5511811023622047" right="0.35433070866141736" top="0.9055118110236221" bottom="0.6692913385826772" header="0.31496062992125984" footer="0.31496062992125984"/>
  <pageSetup horizontalDpi="600" verticalDpi="600" orientation="portrait" paperSize="9" scale="69"/>
  <headerFooter alignWithMargins="0">
    <oddFooter>&amp;R&amp;13Pag. &amp;"Arial,Negrita" 03&amp;12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4:V86"/>
  <sheetViews>
    <sheetView showGridLines="0" zoomScale="85" zoomScaleNormal="85" zoomScalePageLayoutView="85" workbookViewId="0" topLeftCell="A1">
      <selection activeCell="C5" sqref="C5:M5"/>
    </sheetView>
  </sheetViews>
  <sheetFormatPr defaultColWidth="9.140625" defaultRowHeight="12.75"/>
  <cols>
    <col min="1" max="2" width="9.140625" style="0" customWidth="1"/>
    <col min="3" max="3" width="24.7109375" style="0" customWidth="1"/>
    <col min="4" max="4" width="0.85546875" style="1" customWidth="1"/>
    <col min="5" max="5" width="7.7109375" style="0" customWidth="1"/>
    <col min="6" max="6" width="11.7109375" style="0" customWidth="1"/>
    <col min="7" max="7" width="7.7109375" style="0" customWidth="1"/>
    <col min="8" max="8" width="10.140625" style="0" customWidth="1"/>
    <col min="9" max="9" width="0.85546875" style="0" customWidth="1"/>
    <col min="10" max="10" width="7.7109375" style="0" customWidth="1"/>
    <col min="11" max="11" width="11.7109375" style="0" customWidth="1"/>
    <col min="12" max="12" width="7.7109375" style="0" customWidth="1"/>
    <col min="13" max="13" width="8.7109375" style="0" customWidth="1"/>
    <col min="14" max="14" width="8.28125" style="118" customWidth="1"/>
    <col min="15" max="15" width="11.421875" style="118" customWidth="1"/>
    <col min="16" max="18" width="8.00390625" style="0" customWidth="1"/>
    <col min="19" max="19" width="7.421875" style="0" customWidth="1"/>
    <col min="20" max="22" width="9.140625" style="0" customWidth="1"/>
  </cols>
  <sheetData>
    <row r="4" spans="3:13" ht="30" customHeight="1">
      <c r="C4" s="671" t="s">
        <v>36</v>
      </c>
      <c r="D4" s="672"/>
      <c r="E4" s="672"/>
      <c r="F4" s="672"/>
      <c r="G4" s="672"/>
      <c r="H4" s="672"/>
      <c r="I4" s="672"/>
      <c r="J4" s="672"/>
      <c r="K4" s="672"/>
      <c r="L4" s="672"/>
      <c r="M4" s="673"/>
    </row>
    <row r="5" spans="3:13" ht="19.5" customHeight="1">
      <c r="C5" s="676" t="s">
        <v>37</v>
      </c>
      <c r="D5" s="677"/>
      <c r="E5" s="677"/>
      <c r="F5" s="677"/>
      <c r="G5" s="677"/>
      <c r="H5" s="677"/>
      <c r="I5" s="677"/>
      <c r="J5" s="677"/>
      <c r="K5" s="677"/>
      <c r="L5" s="677"/>
      <c r="M5" s="678"/>
    </row>
    <row r="6" spans="3:15" s="2" customFormat="1" ht="4.5" customHeight="1"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120"/>
      <c r="O6" s="120"/>
    </row>
    <row r="7" spans="3:13" ht="18" customHeight="1">
      <c r="C7" s="668" t="s">
        <v>38</v>
      </c>
      <c r="D7" s="18"/>
      <c r="E7" s="679" t="s">
        <v>39</v>
      </c>
      <c r="F7" s="680"/>
      <c r="G7" s="680"/>
      <c r="H7" s="681"/>
      <c r="I7" s="20"/>
      <c r="J7" s="674" t="s">
        <v>40</v>
      </c>
      <c r="K7" s="674"/>
      <c r="L7" s="674"/>
      <c r="M7" s="674"/>
    </row>
    <row r="8" spans="3:13" ht="42" customHeight="1">
      <c r="C8" s="669"/>
      <c r="D8" s="18"/>
      <c r="E8" s="674" t="s">
        <v>41</v>
      </c>
      <c r="F8" s="674"/>
      <c r="G8" s="675" t="s">
        <v>42</v>
      </c>
      <c r="H8" s="675"/>
      <c r="I8" s="21"/>
      <c r="J8" s="675" t="s">
        <v>43</v>
      </c>
      <c r="K8" s="675"/>
      <c r="L8" s="674" t="s">
        <v>44</v>
      </c>
      <c r="M8" s="674"/>
    </row>
    <row r="9" spans="3:13" ht="39.75" customHeight="1">
      <c r="C9" s="670"/>
      <c r="D9" s="18"/>
      <c r="E9" s="97" t="s">
        <v>45</v>
      </c>
      <c r="F9" s="97" t="s">
        <v>46</v>
      </c>
      <c r="G9" s="97" t="s">
        <v>45</v>
      </c>
      <c r="H9" s="97" t="s">
        <v>46</v>
      </c>
      <c r="I9" s="20"/>
      <c r="J9" s="97" t="s">
        <v>45</v>
      </c>
      <c r="K9" s="97" t="s">
        <v>46</v>
      </c>
      <c r="L9" s="97" t="s">
        <v>45</v>
      </c>
      <c r="M9" s="97" t="s">
        <v>47</v>
      </c>
    </row>
    <row r="10" spans="3:13" ht="4.5" customHeight="1">
      <c r="C10" s="6"/>
      <c r="D10" s="6"/>
      <c r="E10" s="34"/>
      <c r="F10" s="8"/>
      <c r="G10" s="34"/>
      <c r="H10" s="8"/>
      <c r="I10" s="8"/>
      <c r="J10" s="34"/>
      <c r="K10" s="8"/>
      <c r="L10" s="34"/>
      <c r="M10" s="8"/>
    </row>
    <row r="11" spans="3:13" ht="15" customHeight="1">
      <c r="C11" s="97" t="s">
        <v>48</v>
      </c>
      <c r="D11" s="19"/>
      <c r="E11" s="113">
        <f>SUM(E13:E18)</f>
        <v>353</v>
      </c>
      <c r="F11" s="197">
        <f>SUM(F13:F18)</f>
        <v>152453.61496</v>
      </c>
      <c r="G11" s="113">
        <f>SUM(G13:G18)</f>
        <v>673</v>
      </c>
      <c r="H11" s="197">
        <f>SUM(H13:H18)</f>
        <v>294896.2851</v>
      </c>
      <c r="I11" s="35"/>
      <c r="J11" s="113">
        <f>SUM(J13:J18)</f>
        <v>0</v>
      </c>
      <c r="K11" s="197">
        <f>SUM(K13:K18)</f>
        <v>0</v>
      </c>
      <c r="L11" s="114">
        <f>+J11/G11*100</f>
        <v>0</v>
      </c>
      <c r="M11" s="96">
        <f>+K11/H11*100</f>
        <v>0</v>
      </c>
    </row>
    <row r="12" spans="3:13" ht="4.5" customHeight="1">
      <c r="C12" s="6"/>
      <c r="D12" s="6"/>
      <c r="E12" s="36"/>
      <c r="F12" s="37"/>
      <c r="G12" s="92"/>
      <c r="H12" s="93"/>
      <c r="I12" s="37"/>
      <c r="J12" s="36"/>
      <c r="K12" s="37"/>
      <c r="L12" s="34"/>
      <c r="M12" s="8"/>
    </row>
    <row r="13" spans="3:22" s="17" customFormat="1" ht="13.5" customHeight="1">
      <c r="C13" s="221" t="s">
        <v>49</v>
      </c>
      <c r="D13" s="224">
        <v>172</v>
      </c>
      <c r="E13" s="198">
        <v>172</v>
      </c>
      <c r="F13" s="199">
        <v>5417.16539</v>
      </c>
      <c r="G13" s="198">
        <v>272</v>
      </c>
      <c r="H13" s="199">
        <v>9723.441480000001</v>
      </c>
      <c r="I13" s="38"/>
      <c r="J13" s="198"/>
      <c r="K13" s="199"/>
      <c r="L13" s="190">
        <f>+J13/G13*100</f>
        <v>0</v>
      </c>
      <c r="M13" s="110">
        <f>+K13/H13*100</f>
        <v>0</v>
      </c>
      <c r="N13" s="214"/>
      <c r="O13" s="118"/>
      <c r="P13" s="17"/>
      <c r="Q13" s="17"/>
      <c r="T13" s="17"/>
      <c r="U13" s="17"/>
      <c r="V13" s="17"/>
    </row>
    <row r="14" spans="3:22" s="17" customFormat="1" ht="13.5" customHeight="1">
      <c r="C14" s="222" t="s">
        <v>50</v>
      </c>
      <c r="D14" s="224">
        <v>32</v>
      </c>
      <c r="E14" s="200">
        <v>32</v>
      </c>
      <c r="F14" s="201">
        <v>8985.35829</v>
      </c>
      <c r="G14" s="200">
        <v>59</v>
      </c>
      <c r="H14" s="201">
        <v>16129.40876</v>
      </c>
      <c r="I14" s="38"/>
      <c r="J14" s="200"/>
      <c r="K14" s="201"/>
      <c r="L14" s="31">
        <f>+J14/G14*100</f>
        <v>0</v>
      </c>
      <c r="M14" s="111">
        <f>+K14/H14*100</f>
        <v>0</v>
      </c>
      <c r="N14" s="214"/>
      <c r="O14" s="118"/>
      <c r="P14" s="17"/>
      <c r="Q14" s="17"/>
      <c r="T14" s="17"/>
      <c r="U14" s="17"/>
      <c r="V14" s="17"/>
    </row>
    <row r="15" spans="3:22" s="17" customFormat="1" ht="13.5" customHeight="1">
      <c r="C15" s="222" t="s">
        <v>51</v>
      </c>
      <c r="D15" s="224">
        <v>112</v>
      </c>
      <c r="E15" s="200">
        <v>112</v>
      </c>
      <c r="F15" s="201">
        <v>9898.7569</v>
      </c>
      <c r="G15" s="200">
        <v>272</v>
      </c>
      <c r="H15" s="201">
        <v>24266.82759</v>
      </c>
      <c r="I15" s="38"/>
      <c r="J15" s="200"/>
      <c r="K15" s="201"/>
      <c r="L15" s="31">
        <f>+J15/G15*100</f>
        <v>0</v>
      </c>
      <c r="M15" s="111">
        <f>+K15/H15*100</f>
        <v>0</v>
      </c>
      <c r="N15" s="214"/>
      <c r="O15" s="118"/>
      <c r="P15" s="17"/>
      <c r="Q15" s="17"/>
      <c r="T15" s="17"/>
      <c r="U15" s="17"/>
      <c r="V15" s="17"/>
    </row>
    <row r="16" spans="3:22" s="17" customFormat="1" ht="13.5" customHeight="1">
      <c r="C16" s="222" t="s">
        <v>52</v>
      </c>
      <c r="D16" s="224">
        <v>23</v>
      </c>
      <c r="E16" s="200">
        <v>23</v>
      </c>
      <c r="F16" s="201">
        <v>97993.91124</v>
      </c>
      <c r="G16" s="200">
        <v>32</v>
      </c>
      <c r="H16" s="201">
        <v>126168.88427999998</v>
      </c>
      <c r="I16" s="38"/>
      <c r="J16" s="200"/>
      <c r="K16" s="201"/>
      <c r="L16" s="31">
        <f>+J16/E16*100</f>
        <v>0</v>
      </c>
      <c r="M16" s="111">
        <f>+K16/H16*100</f>
        <v>0</v>
      </c>
      <c r="N16" s="214"/>
      <c r="O16" s="118"/>
      <c r="P16" s="17"/>
      <c r="Q16" s="17"/>
      <c r="T16" s="17"/>
      <c r="U16" s="17"/>
      <c r="V16" s="17"/>
    </row>
    <row r="17" spans="3:22" s="17" customFormat="1" ht="13.5" customHeight="1">
      <c r="C17" s="222" t="s">
        <v>53</v>
      </c>
      <c r="D17" s="224"/>
      <c r="E17" s="200">
        <v>0</v>
      </c>
      <c r="F17" s="201">
        <v>0</v>
      </c>
      <c r="G17" s="200">
        <v>0</v>
      </c>
      <c r="H17" s="201">
        <v>0</v>
      </c>
      <c r="I17" s="38"/>
      <c r="J17" s="200"/>
      <c r="K17" s="201"/>
      <c r="L17" s="31">
        <f>IF(G17&gt;0,+J17/G17*100,0)</f>
        <v>0</v>
      </c>
      <c r="M17" s="111">
        <f>IF(H17&gt;0,+K17/H17*100,0)</f>
        <v>0</v>
      </c>
      <c r="N17" s="214"/>
      <c r="O17" s="118"/>
      <c r="P17" s="17"/>
      <c r="Q17" s="17"/>
      <c r="T17" s="17"/>
      <c r="U17" s="17"/>
      <c r="V17" s="17"/>
    </row>
    <row r="18" spans="3:22" s="17" customFormat="1" ht="13.5" customHeight="1">
      <c r="C18" s="223" t="s">
        <v>54</v>
      </c>
      <c r="D18" s="224">
        <v>14</v>
      </c>
      <c r="E18" s="202">
        <v>14</v>
      </c>
      <c r="F18" s="203">
        <v>30158.42314</v>
      </c>
      <c r="G18" s="202">
        <v>38</v>
      </c>
      <c r="H18" s="203">
        <v>118607.72299</v>
      </c>
      <c r="I18" s="38"/>
      <c r="J18" s="202"/>
      <c r="K18" s="203"/>
      <c r="L18" s="32">
        <f>+J18/G18*100</f>
        <v>0</v>
      </c>
      <c r="M18" s="112">
        <f>+K18/H18*100</f>
        <v>0</v>
      </c>
      <c r="N18" s="214"/>
      <c r="O18" s="118"/>
      <c r="P18" s="17"/>
      <c r="Q18" s="17"/>
      <c r="T18" s="17"/>
      <c r="U18" s="17"/>
      <c r="V18" s="17"/>
    </row>
    <row r="19" spans="3:13" ht="4.5" customHeight="1">
      <c r="C19" s="7"/>
      <c r="D19" s="7"/>
      <c r="E19" s="37"/>
      <c r="F19" s="37"/>
      <c r="G19" s="37"/>
      <c r="H19" s="37"/>
      <c r="I19" s="37"/>
      <c r="J19" s="37"/>
      <c r="K19" s="37"/>
      <c r="L19" s="30"/>
      <c r="M19" s="30"/>
    </row>
    <row r="20" spans="3:13" ht="15" customHeight="1">
      <c r="C20" s="98" t="s">
        <v>55</v>
      </c>
      <c r="D20" s="3"/>
      <c r="E20" s="204">
        <f>+E59+E22+E25</f>
        <v>353</v>
      </c>
      <c r="F20" s="205">
        <f>+F59+F22+F25</f>
        <v>152453.61496</v>
      </c>
      <c r="G20" s="204">
        <f>+G59+G22+G25</f>
        <v>673</v>
      </c>
      <c r="H20" s="205">
        <f>+H59+H22+H25</f>
        <v>294895.91810000007</v>
      </c>
      <c r="I20" s="39"/>
      <c r="J20" s="204">
        <f>+J22+J25</f>
        <v>0</v>
      </c>
      <c r="K20" s="205">
        <f>+K22+K25</f>
        <v>0</v>
      </c>
      <c r="L20" s="115">
        <f>IF(G20&gt;0,+J20/G20*100,0)</f>
        <v>0</v>
      </c>
      <c r="M20" s="218">
        <f>IF(H20&gt;0,+K20/H20*100,0)</f>
        <v>0</v>
      </c>
    </row>
    <row r="21" spans="3:13" ht="4.5" customHeight="1">
      <c r="C21" s="5"/>
      <c r="D21" s="225"/>
      <c r="E21" s="191"/>
      <c r="F21" s="191"/>
      <c r="G21" s="191"/>
      <c r="H21" s="191"/>
      <c r="I21" s="39"/>
      <c r="J21" s="191"/>
      <c r="K21" s="191"/>
      <c r="L21" s="5"/>
      <c r="M21" s="118"/>
    </row>
    <row r="22" spans="3:16" ht="13.5" customHeight="1">
      <c r="C22" s="28" t="s">
        <v>56</v>
      </c>
      <c r="D22" s="13"/>
      <c r="E22" s="206">
        <f>+E23</f>
        <v>67</v>
      </c>
      <c r="F22" s="89">
        <f>+F23</f>
        <v>121118.90224</v>
      </c>
      <c r="G22" s="206">
        <f>+G23</f>
        <v>158</v>
      </c>
      <c r="H22" s="89">
        <f>+H23</f>
        <v>232342.88185000006</v>
      </c>
      <c r="I22" s="40"/>
      <c r="J22" s="206">
        <f>+J23</f>
        <v>0</v>
      </c>
      <c r="K22" s="89">
        <f>+K23</f>
        <v>0</v>
      </c>
      <c r="L22" s="193">
        <f>IF(G22&gt;0,+J22/G22*100,0)</f>
        <v>0</v>
      </c>
      <c r="M22" s="209">
        <f>IF(H22&gt;0,+K22/H22*100,0)</f>
        <v>0</v>
      </c>
      <c r="P22" s="77"/>
    </row>
    <row r="23" spans="3:22" s="17" customFormat="1" ht="13.5" customHeight="1">
      <c r="C23" s="26" t="s">
        <v>57</v>
      </c>
      <c r="D23" s="4"/>
      <c r="E23" s="207">
        <v>67</v>
      </c>
      <c r="F23" s="91">
        <v>121118.90224</v>
      </c>
      <c r="G23" s="207">
        <v>158</v>
      </c>
      <c r="H23" s="91">
        <v>232342.88185000006</v>
      </c>
      <c r="I23" s="40"/>
      <c r="J23" s="207"/>
      <c r="K23" s="91"/>
      <c r="L23" s="194">
        <f>IF(G23&gt;0,+J23/G23*100,0)</f>
        <v>0</v>
      </c>
      <c r="M23" s="210">
        <f>IF(H23&gt;0,+K23/H23*100,0)</f>
        <v>0</v>
      </c>
      <c r="N23" s="214"/>
      <c r="O23" s="216"/>
      <c r="P23" s="77"/>
      <c r="Q23" s="17"/>
      <c r="R23" s="17"/>
      <c r="S23" s="17"/>
      <c r="T23" s="17"/>
      <c r="U23" s="17"/>
      <c r="V23" s="17"/>
    </row>
    <row r="24" spans="3:13" ht="4.5" customHeight="1">
      <c r="C24" s="29"/>
      <c r="D24" s="16"/>
      <c r="E24" s="94"/>
      <c r="F24" s="94"/>
      <c r="G24" s="94"/>
      <c r="H24" s="94"/>
      <c r="I24" s="40"/>
      <c r="J24" s="94"/>
      <c r="K24" s="94"/>
      <c r="L24" s="95"/>
      <c r="M24" s="95"/>
    </row>
    <row r="25" spans="3:13" ht="13.5" customHeight="1">
      <c r="C25" s="28" t="s">
        <v>58</v>
      </c>
      <c r="D25" s="14"/>
      <c r="E25" s="206">
        <f>SUM(E26:E56)</f>
        <v>286</v>
      </c>
      <c r="F25" s="89">
        <f>SUM(F26:F56)</f>
        <v>31334.71272</v>
      </c>
      <c r="G25" s="206">
        <f>SUM(G26:G56)</f>
        <v>515</v>
      </c>
      <c r="H25" s="89">
        <f>SUM(H26:H56)</f>
        <v>62553.03624999999</v>
      </c>
      <c r="I25" s="40"/>
      <c r="J25" s="206">
        <f>SUM(J26:J56)</f>
        <v>0</v>
      </c>
      <c r="K25" s="89">
        <f>SUM(K26:K56)</f>
        <v>0</v>
      </c>
      <c r="L25" s="193">
        <f>IF(G25&gt;0,+J25/G25*100,0)</f>
        <v>0</v>
      </c>
      <c r="M25" s="209">
        <f>IF(H25&gt;0,+K25/H25*100,0)</f>
        <v>0</v>
      </c>
    </row>
    <row r="26" spans="3:22" s="17" customFormat="1" ht="13.5" customHeight="1">
      <c r="C26" s="27" t="s">
        <v>59</v>
      </c>
      <c r="D26" s="12"/>
      <c r="E26" s="208">
        <v>15</v>
      </c>
      <c r="F26" s="90">
        <v>712.77261</v>
      </c>
      <c r="G26" s="208">
        <v>17</v>
      </c>
      <c r="H26" s="90">
        <v>1081.95064</v>
      </c>
      <c r="I26" s="40"/>
      <c r="J26" s="208"/>
      <c r="K26" s="90"/>
      <c r="L26" s="195">
        <f>IF(G26&gt;0,+J26/G26*100,0)</f>
        <v>0</v>
      </c>
      <c r="M26" s="211">
        <f>IF(H26&gt;0,+K26/H26*100,0)</f>
        <v>0</v>
      </c>
      <c r="N26" s="118"/>
      <c r="O26" s="118">
        <v>286</v>
      </c>
      <c r="P26" s="17">
        <v>494</v>
      </c>
      <c r="Q26" s="17"/>
      <c r="R26" s="17"/>
      <c r="S26" s="17"/>
      <c r="T26" s="17"/>
      <c r="U26" s="17"/>
      <c r="V26" s="17"/>
    </row>
    <row r="27" spans="3:22" s="17" customFormat="1" ht="13.5" customHeight="1">
      <c r="C27" s="23" t="s">
        <v>60</v>
      </c>
      <c r="D27" s="12"/>
      <c r="E27" s="208">
        <v>8</v>
      </c>
      <c r="F27" s="90">
        <v>594.55807</v>
      </c>
      <c r="G27" s="208">
        <v>11</v>
      </c>
      <c r="H27" s="90">
        <v>912.82627</v>
      </c>
      <c r="I27" s="40"/>
      <c r="J27" s="208"/>
      <c r="K27" s="90"/>
      <c r="L27" s="195">
        <f>IF(G27&gt;0,+J27/G27*100,0)</f>
        <v>0</v>
      </c>
      <c r="M27" s="211">
        <f>IF(H27&gt;0,+K27/H27*100,0)</f>
        <v>0</v>
      </c>
      <c r="N27" s="118"/>
      <c r="O27" s="118"/>
      <c r="P27" s="17"/>
      <c r="Q27" s="17"/>
      <c r="R27" s="17"/>
      <c r="S27" s="17"/>
      <c r="T27" s="17"/>
      <c r="U27" s="17"/>
      <c r="V27" s="17"/>
    </row>
    <row r="28" spans="3:22" s="17" customFormat="1" ht="13.5" customHeight="1">
      <c r="C28" s="23" t="s">
        <v>61</v>
      </c>
      <c r="D28" s="12"/>
      <c r="E28" s="208">
        <v>6</v>
      </c>
      <c r="F28" s="90">
        <v>609.03076</v>
      </c>
      <c r="G28" s="208">
        <v>12</v>
      </c>
      <c r="H28" s="90">
        <v>1024.44826</v>
      </c>
      <c r="I28" s="40"/>
      <c r="J28" s="208"/>
      <c r="K28" s="90"/>
      <c r="L28" s="195">
        <f>IF(G28&gt;0,+J28/G28*100,0)</f>
        <v>0</v>
      </c>
      <c r="M28" s="211">
        <f>IF(H28&gt;0,+K28/H28*100,0)</f>
        <v>0</v>
      </c>
      <c r="N28" s="118"/>
      <c r="O28" s="118"/>
      <c r="P28" s="17"/>
      <c r="Q28" s="17"/>
      <c r="R28" s="17"/>
      <c r="S28" s="17"/>
      <c r="T28" s="17"/>
      <c r="U28" s="17"/>
      <c r="V28" s="17"/>
    </row>
    <row r="29" spans="3:22" s="17" customFormat="1" ht="13.5" customHeight="1">
      <c r="C29" s="23" t="s">
        <v>62</v>
      </c>
      <c r="D29" s="12"/>
      <c r="E29" s="208">
        <v>23</v>
      </c>
      <c r="F29" s="90">
        <v>3425.7346999999995</v>
      </c>
      <c r="G29" s="208">
        <v>31</v>
      </c>
      <c r="H29" s="90">
        <v>4658.48694</v>
      </c>
      <c r="I29" s="40"/>
      <c r="J29" s="208"/>
      <c r="K29" s="90"/>
      <c r="L29" s="195">
        <f>IF(G29&gt;0,+J29/G29*100,0)</f>
        <v>0</v>
      </c>
      <c r="M29" s="211">
        <f>IF(H29&gt;0,+K29/H29*100,0)</f>
        <v>0</v>
      </c>
      <c r="N29" s="118"/>
      <c r="O29" s="118"/>
      <c r="P29" s="17"/>
      <c r="Q29" s="17"/>
      <c r="R29" s="17"/>
      <c r="S29" s="17"/>
      <c r="T29" s="17"/>
      <c r="U29" s="17"/>
      <c r="V29" s="17"/>
    </row>
    <row r="30" spans="3:22" s="17" customFormat="1" ht="13.5" customHeight="1">
      <c r="C30" s="23" t="s">
        <v>63</v>
      </c>
      <c r="D30" s="12"/>
      <c r="E30" s="208">
        <v>4</v>
      </c>
      <c r="F30" s="90">
        <v>660.2604</v>
      </c>
      <c r="G30" s="208">
        <v>9</v>
      </c>
      <c r="H30" s="90">
        <v>940.5369000000001</v>
      </c>
      <c r="I30" s="40"/>
      <c r="J30" s="208"/>
      <c r="K30" s="90"/>
      <c r="L30" s="195">
        <f>IF(G30&gt;0,+J30/G30*100,0)</f>
        <v>0</v>
      </c>
      <c r="M30" s="211">
        <f>IF(H30&gt;0,+K30/H30*100,0)</f>
        <v>0</v>
      </c>
      <c r="N30" s="118"/>
      <c r="O30" s="118"/>
      <c r="P30" s="17"/>
      <c r="Q30" s="17"/>
      <c r="R30" s="17"/>
      <c r="S30" s="17"/>
      <c r="T30" s="17"/>
      <c r="U30" s="17"/>
      <c r="V30" s="17"/>
    </row>
    <row r="31" spans="3:22" s="17" customFormat="1" ht="13.5" customHeight="1">
      <c r="C31" s="23" t="s">
        <v>64</v>
      </c>
      <c r="D31" s="12"/>
      <c r="E31" s="208">
        <v>7</v>
      </c>
      <c r="F31" s="90">
        <v>931.7121999999999</v>
      </c>
      <c r="G31" s="208">
        <v>14</v>
      </c>
      <c r="H31" s="90">
        <v>1486.1633299999999</v>
      </c>
      <c r="I31" s="40"/>
      <c r="J31" s="208"/>
      <c r="K31" s="90"/>
      <c r="L31" s="195">
        <f>IF(G31&gt;0,+J31/G31*100,0)</f>
        <v>0</v>
      </c>
      <c r="M31" s="211">
        <f>IF(H31&gt;0,+K31/H31*100,0)</f>
        <v>0</v>
      </c>
      <c r="N31" s="118"/>
      <c r="O31" s="118"/>
      <c r="P31" s="17"/>
      <c r="Q31" s="17"/>
      <c r="R31" s="17"/>
      <c r="S31" s="17"/>
      <c r="T31" s="17"/>
      <c r="U31" s="17"/>
      <c r="V31" s="17"/>
    </row>
    <row r="32" spans="3:22" s="17" customFormat="1" ht="13.5" customHeight="1">
      <c r="C32" s="116" t="s">
        <v>65</v>
      </c>
      <c r="D32" s="12"/>
      <c r="E32" s="208">
        <v>6</v>
      </c>
      <c r="F32" s="90">
        <v>957.72015</v>
      </c>
      <c r="G32" s="208">
        <v>14</v>
      </c>
      <c r="H32" s="90">
        <v>1588.4395799999998</v>
      </c>
      <c r="I32" s="40"/>
      <c r="J32" s="208"/>
      <c r="K32" s="90"/>
      <c r="L32" s="195">
        <f>IF(G32&gt;0,+J32/G32*100,0)</f>
        <v>0</v>
      </c>
      <c r="M32" s="211">
        <f>IF(H32&gt;0,+K32/H32*100,0)</f>
        <v>0</v>
      </c>
      <c r="N32" s="118"/>
      <c r="O32" s="118"/>
      <c r="P32" s="17"/>
      <c r="Q32" s="17"/>
      <c r="R32" s="17"/>
      <c r="S32" s="17"/>
      <c r="T32" s="17"/>
      <c r="U32" s="17"/>
      <c r="V32" s="17"/>
    </row>
    <row r="33" spans="3:22" s="17" customFormat="1" ht="13.5" customHeight="1">
      <c r="C33" s="23" t="s">
        <v>66</v>
      </c>
      <c r="D33" s="12"/>
      <c r="E33" s="208">
        <v>4</v>
      </c>
      <c r="F33" s="90">
        <v>758.01422</v>
      </c>
      <c r="G33" s="208">
        <v>8</v>
      </c>
      <c r="H33" s="90">
        <v>1225.72292</v>
      </c>
      <c r="I33" s="40"/>
      <c r="J33" s="208"/>
      <c r="K33" s="90"/>
      <c r="L33" s="195">
        <f>IF(G33&gt;0,+J33/G33*100,0)</f>
        <v>0</v>
      </c>
      <c r="M33" s="211">
        <f>IF(H33&gt;0,+K33/H33*100,0)</f>
        <v>0</v>
      </c>
      <c r="N33" s="118"/>
      <c r="O33" s="118"/>
      <c r="P33" s="17"/>
      <c r="Q33" s="17"/>
      <c r="R33" s="17"/>
      <c r="S33" s="17"/>
      <c r="T33" s="17"/>
      <c r="U33" s="17"/>
      <c r="V33" s="17"/>
    </row>
    <row r="34" spans="3:22" s="17" customFormat="1" ht="13.5" customHeight="1">
      <c r="C34" s="23" t="s">
        <v>67</v>
      </c>
      <c r="D34" s="12"/>
      <c r="E34" s="208">
        <v>12</v>
      </c>
      <c r="F34" s="90">
        <v>2891.70006</v>
      </c>
      <c r="G34" s="208">
        <v>20</v>
      </c>
      <c r="H34" s="90">
        <v>3287.26745</v>
      </c>
      <c r="I34" s="40"/>
      <c r="J34" s="208"/>
      <c r="K34" s="90"/>
      <c r="L34" s="195">
        <f>IF(G34&gt;0,+J34/G34*100,0)</f>
        <v>0</v>
      </c>
      <c r="M34" s="211">
        <f>IF(H34&gt;0,+K34/H34*100,0)</f>
        <v>0</v>
      </c>
      <c r="N34" s="118"/>
      <c r="O34" s="118"/>
      <c r="P34" s="17"/>
      <c r="Q34" s="17"/>
      <c r="R34" s="17"/>
      <c r="S34" s="17"/>
      <c r="T34" s="17"/>
      <c r="U34" s="17"/>
      <c r="V34" s="17"/>
    </row>
    <row r="35" spans="3:22" s="17" customFormat="1" ht="13.5" customHeight="1">
      <c r="C35" s="23" t="s">
        <v>68</v>
      </c>
      <c r="D35" s="12"/>
      <c r="E35" s="208">
        <v>4</v>
      </c>
      <c r="F35" s="90">
        <v>977.85491</v>
      </c>
      <c r="G35" s="208">
        <v>9</v>
      </c>
      <c r="H35" s="90">
        <v>1417.0664100000001</v>
      </c>
      <c r="I35" s="40"/>
      <c r="J35" s="208"/>
      <c r="K35" s="90"/>
      <c r="L35" s="195">
        <f>IF(G35&gt;0,+J35/G35*100,0)</f>
        <v>0</v>
      </c>
      <c r="M35" s="211">
        <f>IF(H35&gt;0,+K35/H35*100,0)</f>
        <v>0</v>
      </c>
      <c r="N35" s="118"/>
      <c r="O35" s="118"/>
      <c r="P35" s="17"/>
      <c r="Q35" s="17"/>
      <c r="R35" s="17"/>
      <c r="S35" s="17"/>
      <c r="T35" s="17"/>
      <c r="U35" s="17"/>
      <c r="V35" s="17"/>
    </row>
    <row r="36" spans="3:22" s="17" customFormat="1" ht="13.5" customHeight="1">
      <c r="C36" s="24" t="s">
        <v>69</v>
      </c>
      <c r="D36" s="15"/>
      <c r="E36" s="208">
        <v>8</v>
      </c>
      <c r="F36" s="90">
        <v>580.9996799999999</v>
      </c>
      <c r="G36" s="208">
        <v>14</v>
      </c>
      <c r="H36" s="90">
        <v>900.1961299999999</v>
      </c>
      <c r="I36" s="40"/>
      <c r="J36" s="208"/>
      <c r="K36" s="90"/>
      <c r="L36" s="195">
        <f>IF(G36&gt;0,+J36/G36*100,0)</f>
        <v>0</v>
      </c>
      <c r="M36" s="211">
        <f>IF(H36&gt;0,+K36/H36*100,0)</f>
        <v>0</v>
      </c>
      <c r="N36" s="118"/>
      <c r="O36" s="118"/>
      <c r="P36" s="17"/>
      <c r="Q36" s="17"/>
      <c r="R36" s="17"/>
      <c r="S36" s="17"/>
      <c r="T36" s="17"/>
      <c r="U36" s="17"/>
      <c r="V36" s="17"/>
    </row>
    <row r="37" spans="3:22" s="17" customFormat="1" ht="13.5" customHeight="1">
      <c r="C37" s="23" t="s">
        <v>70</v>
      </c>
      <c r="D37" s="12"/>
      <c r="E37" s="208">
        <v>9</v>
      </c>
      <c r="F37" s="90">
        <v>776.4375</v>
      </c>
      <c r="G37" s="208">
        <v>17</v>
      </c>
      <c r="H37" s="90">
        <v>1470.98778</v>
      </c>
      <c r="I37" s="40"/>
      <c r="J37" s="208"/>
      <c r="K37" s="90"/>
      <c r="L37" s="195">
        <f>IF(G37&gt;0,+J37/G37*100,0)</f>
        <v>0</v>
      </c>
      <c r="M37" s="211">
        <f>IF(H37&gt;0,+K37/H37*100,0)</f>
        <v>0</v>
      </c>
      <c r="N37" s="118"/>
      <c r="O37" s="118"/>
      <c r="P37" s="17"/>
      <c r="Q37" s="17"/>
      <c r="R37" s="17"/>
      <c r="S37" s="17"/>
      <c r="T37" s="17"/>
      <c r="U37" s="17"/>
      <c r="V37" s="17"/>
    </row>
    <row r="38" spans="3:22" s="17" customFormat="1" ht="13.5" customHeight="1">
      <c r="C38" s="23" t="s">
        <v>71</v>
      </c>
      <c r="D38" s="12"/>
      <c r="E38" s="208">
        <v>6</v>
      </c>
      <c r="F38" s="90">
        <v>917.44059</v>
      </c>
      <c r="G38" s="208">
        <v>16</v>
      </c>
      <c r="H38" s="90">
        <v>1443.02239</v>
      </c>
      <c r="I38" s="40"/>
      <c r="J38" s="208"/>
      <c r="K38" s="90"/>
      <c r="L38" s="195">
        <f>IF(G38&gt;0,+J38/G38*100,0)</f>
        <v>0</v>
      </c>
      <c r="M38" s="211">
        <f>IF(H38&gt;0,+K38/H38*100,0)</f>
        <v>0</v>
      </c>
      <c r="N38" s="118"/>
      <c r="O38" s="118">
        <f>32.6+32.5</f>
        <v>65.1</v>
      </c>
      <c r="P38" s="17"/>
      <c r="Q38" s="17"/>
      <c r="R38" s="17"/>
      <c r="S38" s="17"/>
      <c r="T38" s="17"/>
      <c r="U38" s="17"/>
      <c r="V38" s="17"/>
    </row>
    <row r="39" spans="3:22" s="17" customFormat="1" ht="13.5" customHeight="1">
      <c r="C39" s="23" t="s">
        <v>72</v>
      </c>
      <c r="D39" s="12"/>
      <c r="E39" s="208">
        <v>8</v>
      </c>
      <c r="F39" s="90">
        <v>1223.03326</v>
      </c>
      <c r="G39" s="208">
        <v>31</v>
      </c>
      <c r="H39" s="90">
        <v>3330.36354</v>
      </c>
      <c r="I39" s="40"/>
      <c r="J39" s="208"/>
      <c r="K39" s="90"/>
      <c r="L39" s="195">
        <f>IF(G39&gt;0,+J39/G39*100,0)</f>
        <v>0</v>
      </c>
      <c r="M39" s="211">
        <f>IF(H39&gt;0,+K39/H39*100,0)</f>
        <v>0</v>
      </c>
      <c r="N39" s="118"/>
      <c r="O39" s="118">
        <v>32.5</v>
      </c>
      <c r="P39" s="17"/>
      <c r="Q39" s="17"/>
      <c r="R39" s="17"/>
      <c r="S39" s="17"/>
      <c r="T39" s="17"/>
      <c r="U39" s="17"/>
      <c r="V39" s="17"/>
    </row>
    <row r="40" spans="3:22" s="17" customFormat="1" ht="13.5" customHeight="1">
      <c r="C40" s="23" t="s">
        <v>73</v>
      </c>
      <c r="D40" s="12"/>
      <c r="E40" s="208">
        <v>9</v>
      </c>
      <c r="F40" s="90">
        <v>979.6296000000001</v>
      </c>
      <c r="G40" s="208">
        <v>20</v>
      </c>
      <c r="H40" s="90">
        <v>2349.27441</v>
      </c>
      <c r="I40" s="40"/>
      <c r="J40" s="208"/>
      <c r="K40" s="90"/>
      <c r="L40" s="195">
        <f>IF(G40&gt;0,+J40/G40*100,0)</f>
        <v>0</v>
      </c>
      <c r="M40" s="211">
        <f>IF(H40&gt;0,+K40/H40*100,0)</f>
        <v>0</v>
      </c>
      <c r="N40" s="118"/>
      <c r="O40" s="118">
        <f>+O38+O39</f>
        <v>97.6</v>
      </c>
      <c r="P40" s="17"/>
      <c r="Q40" s="17"/>
      <c r="R40" s="17"/>
      <c r="S40" s="17"/>
      <c r="T40" s="17"/>
      <c r="U40" s="17"/>
      <c r="V40" s="17"/>
    </row>
    <row r="41" spans="3:22" s="17" customFormat="1" ht="13.5" customHeight="1">
      <c r="C41" s="23" t="s">
        <v>74</v>
      </c>
      <c r="D41" s="12"/>
      <c r="E41" s="208">
        <v>19</v>
      </c>
      <c r="F41" s="90">
        <v>2467.3133600000006</v>
      </c>
      <c r="G41" s="208">
        <v>29</v>
      </c>
      <c r="H41" s="90">
        <v>3194.5688300000006</v>
      </c>
      <c r="I41" s="40"/>
      <c r="J41" s="208"/>
      <c r="K41" s="90"/>
      <c r="L41" s="195">
        <f>IF(G41&gt;0,+J41/G41*100,0)</f>
        <v>0</v>
      </c>
      <c r="M41" s="211">
        <f>IF(H41&gt;0,+K41/H41*100,0)</f>
        <v>0</v>
      </c>
      <c r="N41" s="118"/>
      <c r="O41" s="118">
        <v>100</v>
      </c>
      <c r="P41" s="17"/>
      <c r="Q41" s="17"/>
      <c r="R41" s="17"/>
      <c r="S41" s="17"/>
      <c r="T41" s="17"/>
      <c r="U41" s="17"/>
      <c r="V41" s="17"/>
    </row>
    <row r="42" spans="3:22" s="17" customFormat="1" ht="13.5" customHeight="1">
      <c r="C42" s="23" t="s">
        <v>75</v>
      </c>
      <c r="D42" s="12"/>
      <c r="E42" s="208">
        <v>12</v>
      </c>
      <c r="F42" s="90">
        <v>1177.5788799999998</v>
      </c>
      <c r="G42" s="208">
        <v>49</v>
      </c>
      <c r="H42" s="90">
        <v>12609.63504</v>
      </c>
      <c r="I42" s="40"/>
      <c r="J42" s="208"/>
      <c r="K42" s="90"/>
      <c r="L42" s="195">
        <f>IF(G42&gt;0,+J42/G42*100,0)</f>
        <v>0</v>
      </c>
      <c r="M42" s="211">
        <f>IF(H42&gt;0,+K42/H42*100,0)</f>
        <v>0</v>
      </c>
      <c r="N42" s="118"/>
      <c r="O42" s="118">
        <f>+O41-O40</f>
        <v>2.4000000000000057</v>
      </c>
      <c r="P42" s="17"/>
      <c r="Q42" s="17"/>
      <c r="R42" s="17"/>
      <c r="S42" s="17"/>
      <c r="T42" s="17"/>
      <c r="U42" s="17"/>
      <c r="V42" s="17"/>
    </row>
    <row r="43" spans="3:22" s="17" customFormat="1" ht="13.5" customHeight="1">
      <c r="C43" s="23" t="s">
        <v>76</v>
      </c>
      <c r="D43" s="12"/>
      <c r="E43" s="208">
        <v>7</v>
      </c>
      <c r="F43" s="90">
        <v>869.04364</v>
      </c>
      <c r="G43" s="208">
        <v>14</v>
      </c>
      <c r="H43" s="90">
        <v>1393.54627</v>
      </c>
      <c r="I43" s="40"/>
      <c r="J43" s="208"/>
      <c r="K43" s="90"/>
      <c r="L43" s="195">
        <f>IF(G43&gt;0,+J43/G43*100,0)</f>
        <v>0</v>
      </c>
      <c r="M43" s="211">
        <f>IF(H43&gt;0,+K43/H43*100,0)</f>
        <v>0</v>
      </c>
      <c r="N43" s="118"/>
      <c r="O43" s="118"/>
      <c r="P43" s="17"/>
      <c r="Q43" s="17"/>
      <c r="R43" s="17"/>
      <c r="S43" s="17"/>
      <c r="T43" s="17"/>
      <c r="U43" s="17"/>
      <c r="V43" s="17"/>
    </row>
    <row r="44" spans="3:22" s="17" customFormat="1" ht="13.5" customHeight="1">
      <c r="C44" s="23" t="s">
        <v>77</v>
      </c>
      <c r="D44" s="12"/>
      <c r="E44" s="208">
        <v>8</v>
      </c>
      <c r="F44" s="90">
        <v>300.97</v>
      </c>
      <c r="G44" s="208">
        <v>12</v>
      </c>
      <c r="H44" s="90">
        <v>1013.2703999999999</v>
      </c>
      <c r="I44" s="40"/>
      <c r="J44" s="208"/>
      <c r="K44" s="90"/>
      <c r="L44" s="195">
        <f>IF(G44&gt;0,+J44/G44*100,0)</f>
        <v>0</v>
      </c>
      <c r="M44" s="211">
        <f>IF(H44&gt;0,+K44/H44*100,0)</f>
        <v>0</v>
      </c>
      <c r="N44" s="118"/>
      <c r="O44" s="118"/>
      <c r="P44" s="17"/>
      <c r="Q44" s="17"/>
      <c r="R44" s="17"/>
      <c r="S44" s="17"/>
      <c r="T44" s="17"/>
      <c r="U44" s="17"/>
      <c r="V44" s="17"/>
    </row>
    <row r="45" spans="3:22" s="17" customFormat="1" ht="13.5" customHeight="1">
      <c r="C45" s="23" t="s">
        <v>78</v>
      </c>
      <c r="D45" s="12"/>
      <c r="E45" s="208">
        <v>4</v>
      </c>
      <c r="F45" s="90">
        <v>541.77741</v>
      </c>
      <c r="G45" s="208">
        <v>13</v>
      </c>
      <c r="H45" s="90">
        <v>1337.2617300000002</v>
      </c>
      <c r="I45" s="40"/>
      <c r="J45" s="208"/>
      <c r="K45" s="90"/>
      <c r="L45" s="195">
        <f>IF(G45&gt;0,+J45/G45*100,0)</f>
        <v>0</v>
      </c>
      <c r="M45" s="211">
        <f>IF(H45&gt;0,+K45/H45*100,0)</f>
        <v>0</v>
      </c>
      <c r="N45" s="118"/>
      <c r="O45" s="118"/>
      <c r="P45" s="17"/>
      <c r="Q45" s="17"/>
      <c r="R45" s="17"/>
      <c r="S45" s="17"/>
      <c r="T45" s="17"/>
      <c r="U45" s="17"/>
      <c r="V45" s="17"/>
    </row>
    <row r="46" spans="3:22" s="17" customFormat="1" ht="13.5" customHeight="1">
      <c r="C46" s="23" t="s">
        <v>79</v>
      </c>
      <c r="D46" s="12"/>
      <c r="E46" s="208">
        <v>8</v>
      </c>
      <c r="F46" s="90">
        <v>883.6675600000001</v>
      </c>
      <c r="G46" s="208">
        <v>7</v>
      </c>
      <c r="H46" s="90">
        <v>960.73028</v>
      </c>
      <c r="I46" s="40"/>
      <c r="J46" s="208"/>
      <c r="K46" s="90"/>
      <c r="L46" s="195">
        <f>IF(G46&gt;0,+J46/G46*100,0)</f>
        <v>0</v>
      </c>
      <c r="M46" s="211">
        <f>IF(H46&gt;0,+K46/H46*100,0)</f>
        <v>0</v>
      </c>
      <c r="N46" s="118"/>
      <c r="O46" s="118"/>
      <c r="P46" s="17"/>
      <c r="Q46" s="17"/>
      <c r="R46" s="17"/>
      <c r="S46" s="17"/>
      <c r="T46" s="17"/>
      <c r="U46" s="17"/>
      <c r="V46" s="17"/>
    </row>
    <row r="47" spans="3:22" s="17" customFormat="1" ht="13.5" customHeight="1">
      <c r="C47" s="23" t="s">
        <v>80</v>
      </c>
      <c r="D47" s="12"/>
      <c r="E47" s="208">
        <v>7</v>
      </c>
      <c r="F47" s="90">
        <v>345.63617999999997</v>
      </c>
      <c r="G47" s="208">
        <v>11</v>
      </c>
      <c r="H47" s="90">
        <v>957.4708699999999</v>
      </c>
      <c r="I47" s="40"/>
      <c r="J47" s="208"/>
      <c r="K47" s="90"/>
      <c r="L47" s="195">
        <f>IF(G47&gt;0,+J47/G47*100,0)</f>
        <v>0</v>
      </c>
      <c r="M47" s="211">
        <f>IF(H47&gt;0,+K47/H47*100,0)</f>
        <v>0</v>
      </c>
      <c r="N47" s="118"/>
      <c r="O47" s="118"/>
      <c r="P47" s="17"/>
      <c r="Q47" s="17"/>
      <c r="R47" s="17"/>
      <c r="S47" s="17"/>
      <c r="T47" s="17"/>
      <c r="U47" s="17"/>
      <c r="V47" s="17"/>
    </row>
    <row r="48" spans="3:22" s="17" customFormat="1" ht="13.5" customHeight="1">
      <c r="C48" s="24" t="s">
        <v>81</v>
      </c>
      <c r="D48" s="15"/>
      <c r="E48" s="208">
        <v>6</v>
      </c>
      <c r="F48" s="90">
        <v>483.36376</v>
      </c>
      <c r="G48" s="208">
        <v>7</v>
      </c>
      <c r="H48" s="90">
        <v>543.95376</v>
      </c>
      <c r="I48" s="40"/>
      <c r="J48" s="208"/>
      <c r="K48" s="90"/>
      <c r="L48" s="195">
        <f>IF(G48&gt;0,+J48/G48*100,0)</f>
        <v>0</v>
      </c>
      <c r="M48" s="211">
        <f>IF(H48&gt;0,+K48/H48*100,0)</f>
        <v>0</v>
      </c>
      <c r="N48" s="118"/>
      <c r="O48" s="118"/>
      <c r="P48" s="17"/>
      <c r="Q48" s="17"/>
      <c r="R48" s="17"/>
      <c r="S48" s="17"/>
      <c r="T48" s="17"/>
      <c r="U48" s="17"/>
      <c r="V48" s="17"/>
    </row>
    <row r="49" spans="3:22" s="17" customFormat="1" ht="13.5" customHeight="1">
      <c r="C49" s="23" t="s">
        <v>82</v>
      </c>
      <c r="D49" s="12"/>
      <c r="E49" s="208">
        <v>19</v>
      </c>
      <c r="F49" s="90">
        <v>1252.15083</v>
      </c>
      <c r="G49" s="208">
        <v>27</v>
      </c>
      <c r="H49" s="90">
        <v>2160.0681999999997</v>
      </c>
      <c r="I49" s="40"/>
      <c r="J49" s="208"/>
      <c r="K49" s="90"/>
      <c r="L49" s="195">
        <f>IF(G49&gt;0,+J49/G49*100,0)</f>
        <v>0</v>
      </c>
      <c r="M49" s="211">
        <f>IF(H49&gt;0,+K49/H49*100,0)</f>
        <v>0</v>
      </c>
      <c r="N49" s="118"/>
      <c r="O49" s="118"/>
      <c r="P49" s="17"/>
      <c r="Q49" s="17"/>
      <c r="R49" s="17"/>
      <c r="S49" s="17"/>
      <c r="T49" s="17"/>
      <c r="U49" s="17"/>
      <c r="V49" s="17"/>
    </row>
    <row r="50" spans="3:22" s="17" customFormat="1" ht="13.5" customHeight="1">
      <c r="C50" s="23" t="s">
        <v>83</v>
      </c>
      <c r="D50" s="12"/>
      <c r="E50" s="208">
        <v>10</v>
      </c>
      <c r="F50" s="90">
        <v>777.4330600000001</v>
      </c>
      <c r="G50" s="208">
        <v>17</v>
      </c>
      <c r="H50" s="90">
        <v>2582.0306299999997</v>
      </c>
      <c r="I50" s="40"/>
      <c r="J50" s="208"/>
      <c r="K50" s="90"/>
      <c r="L50" s="195">
        <f>IF(G50&gt;0,+J50/G50*100,0)</f>
        <v>0</v>
      </c>
      <c r="M50" s="211">
        <f>IF(H50&gt;0,+K50/H50*100,0)</f>
        <v>0</v>
      </c>
      <c r="N50" s="118"/>
      <c r="O50" s="118"/>
      <c r="P50" s="17"/>
      <c r="Q50" s="17"/>
      <c r="R50" s="17"/>
      <c r="S50" s="17"/>
      <c r="T50" s="17"/>
      <c r="U50" s="17"/>
      <c r="V50" s="17"/>
    </row>
    <row r="51" spans="3:22" s="17" customFormat="1" ht="13.5" customHeight="1">
      <c r="C51" s="23" t="s">
        <v>84</v>
      </c>
      <c r="D51" s="12"/>
      <c r="E51" s="208">
        <v>22</v>
      </c>
      <c r="F51" s="90">
        <v>1290.1906999999999</v>
      </c>
      <c r="G51" s="208">
        <v>29</v>
      </c>
      <c r="H51" s="90">
        <v>2482.2056999999995</v>
      </c>
      <c r="I51" s="40"/>
      <c r="J51" s="208"/>
      <c r="K51" s="90"/>
      <c r="L51" s="195">
        <f>IF(G51&gt;0,+J51/G51*100,0)</f>
        <v>0</v>
      </c>
      <c r="M51" s="211">
        <f>IF(H51&gt;0,+K51/H51*100,0)</f>
        <v>0</v>
      </c>
      <c r="N51" s="118"/>
      <c r="O51" s="118"/>
      <c r="P51" s="17"/>
      <c r="Q51" s="17"/>
      <c r="R51" s="17"/>
      <c r="S51" s="17"/>
      <c r="T51" s="17"/>
      <c r="U51" s="17"/>
      <c r="V51" s="17"/>
    </row>
    <row r="52" spans="3:22" s="17" customFormat="1" ht="13.5" customHeight="1">
      <c r="C52" s="23" t="s">
        <v>85</v>
      </c>
      <c r="D52" s="12"/>
      <c r="E52" s="208">
        <v>7</v>
      </c>
      <c r="F52" s="90">
        <v>1331.9431499999998</v>
      </c>
      <c r="G52" s="208">
        <v>15</v>
      </c>
      <c r="H52" s="90">
        <v>2480.1656199999998</v>
      </c>
      <c r="I52" s="40"/>
      <c r="J52" s="208"/>
      <c r="K52" s="90"/>
      <c r="L52" s="195">
        <f>IF(G52&gt;0,+J52/G52*100,0)</f>
        <v>0</v>
      </c>
      <c r="M52" s="211">
        <f>IF(H52&gt;0,+K52/H52*100,0)</f>
        <v>0</v>
      </c>
      <c r="N52" s="118"/>
      <c r="O52" s="118"/>
      <c r="P52" s="17"/>
      <c r="Q52" s="17"/>
      <c r="R52" s="17"/>
      <c r="S52" s="17"/>
      <c r="T52" s="17"/>
      <c r="U52" s="17"/>
      <c r="V52" s="17"/>
    </row>
    <row r="53" spans="3:22" s="17" customFormat="1" ht="13.5" customHeight="1">
      <c r="C53" s="23" t="s">
        <v>86</v>
      </c>
      <c r="D53" s="12"/>
      <c r="E53" s="208">
        <v>0</v>
      </c>
      <c r="F53" s="90">
        <v>0</v>
      </c>
      <c r="G53" s="208">
        <v>3</v>
      </c>
      <c r="H53" s="90">
        <v>428.08002</v>
      </c>
      <c r="I53" s="40"/>
      <c r="J53" s="208"/>
      <c r="K53" s="90"/>
      <c r="L53" s="195"/>
      <c r="M53" s="211"/>
      <c r="N53" s="118"/>
      <c r="O53" s="118"/>
      <c r="P53" s="17"/>
      <c r="Q53" s="17"/>
      <c r="R53" s="17"/>
      <c r="S53" s="17"/>
      <c r="T53" s="17"/>
      <c r="U53" s="17"/>
      <c r="V53" s="17"/>
    </row>
    <row r="54" spans="3:22" s="17" customFormat="1" ht="13.5" customHeight="1">
      <c r="C54" s="23" t="s">
        <v>87</v>
      </c>
      <c r="D54" s="12"/>
      <c r="E54" s="208">
        <v>4</v>
      </c>
      <c r="F54" s="227">
        <v>984.7316500000001</v>
      </c>
      <c r="G54" s="208">
        <v>5</v>
      </c>
      <c r="H54" s="90">
        <v>1053.7156499999999</v>
      </c>
      <c r="I54" s="40"/>
      <c r="J54" s="208"/>
      <c r="K54" s="90"/>
      <c r="L54" s="195">
        <f>IF(G54&gt;0,+J54/G54*100,0)</f>
        <v>0</v>
      </c>
      <c r="M54" s="211">
        <f>IF(H54&gt;0,+K54/H54*100,0)</f>
        <v>0</v>
      </c>
      <c r="N54" s="118"/>
      <c r="O54" s="118"/>
      <c r="P54" s="17"/>
      <c r="Q54" s="17"/>
      <c r="R54" s="17"/>
      <c r="S54" s="17"/>
      <c r="T54" s="17"/>
      <c r="U54" s="17"/>
      <c r="V54" s="17"/>
    </row>
    <row r="55" spans="3:22" s="17" customFormat="1" ht="13.5" customHeight="1">
      <c r="C55" s="23" t="s">
        <v>88</v>
      </c>
      <c r="D55" s="12"/>
      <c r="E55" s="226">
        <v>9</v>
      </c>
      <c r="F55" s="227">
        <v>862.2290300000001</v>
      </c>
      <c r="G55" s="226">
        <v>13</v>
      </c>
      <c r="H55" s="90">
        <v>992.2776600000001</v>
      </c>
      <c r="I55" s="40"/>
      <c r="J55" s="208"/>
      <c r="K55" s="90"/>
      <c r="L55" s="195">
        <f>IF(G55&gt;0,+J55/G55*100,0)</f>
        <v>0</v>
      </c>
      <c r="M55" s="211">
        <f>IF(H55&gt;0,+K55/H55*100,0)</f>
        <v>0</v>
      </c>
      <c r="N55" s="118"/>
      <c r="O55" s="118"/>
      <c r="P55" s="17"/>
      <c r="Q55" s="17"/>
      <c r="R55" s="17"/>
      <c r="S55" s="17"/>
      <c r="T55" s="17"/>
      <c r="U55" s="17"/>
      <c r="V55" s="17"/>
    </row>
    <row r="56" spans="3:22" s="17" customFormat="1" ht="13.5" customHeight="1">
      <c r="C56" s="25" t="s">
        <v>89</v>
      </c>
      <c r="D56" s="12"/>
      <c r="E56" s="213">
        <v>15</v>
      </c>
      <c r="F56" s="228">
        <v>769.7848</v>
      </c>
      <c r="G56" s="213">
        <v>21</v>
      </c>
      <c r="H56" s="91">
        <v>1247.30264</v>
      </c>
      <c r="I56" s="40"/>
      <c r="J56" s="213"/>
      <c r="K56" s="90"/>
      <c r="L56" s="194">
        <f>IF(G56&gt;0,+J56/G56*100,0)</f>
        <v>0</v>
      </c>
      <c r="M56" s="210">
        <f>IF(H56&gt;0,+K56/H56*100,0)</f>
        <v>0</v>
      </c>
      <c r="N56" s="118"/>
      <c r="O56" s="118"/>
      <c r="P56" s="17"/>
      <c r="Q56" s="17"/>
      <c r="R56" s="17"/>
      <c r="S56" s="17"/>
      <c r="T56" s="17"/>
      <c r="U56" s="17"/>
      <c r="V56" s="17"/>
    </row>
    <row r="57" spans="3:13" ht="4.5" customHeight="1">
      <c r="C57" s="5"/>
      <c r="D57" s="225"/>
      <c r="E57" s="41"/>
      <c r="F57" s="41"/>
      <c r="G57" s="41"/>
      <c r="H57" s="41"/>
      <c r="I57" s="41"/>
      <c r="J57" s="41"/>
      <c r="K57" s="192"/>
      <c r="L57" s="10"/>
      <c r="M57" s="11"/>
    </row>
    <row r="58" spans="3:13" ht="5.25" customHeight="1">
      <c r="C58" s="108"/>
      <c r="D58" s="109"/>
      <c r="E58" s="109"/>
      <c r="F58" s="109"/>
      <c r="G58" s="109"/>
      <c r="H58" s="109"/>
      <c r="I58" s="109"/>
      <c r="J58" s="109"/>
      <c r="K58" s="109"/>
      <c r="L58" s="109"/>
      <c r="M58" s="109"/>
    </row>
    <row r="59" spans="3:13" ht="12.75" customHeight="1">
      <c r="C59" s="667" t="s">
        <v>90</v>
      </c>
      <c r="D59" s="667"/>
      <c r="E59" s="667"/>
      <c r="F59" s="667"/>
      <c r="G59" s="667"/>
      <c r="H59" s="667"/>
      <c r="I59" s="667"/>
      <c r="J59" s="667"/>
      <c r="K59" s="667"/>
      <c r="L59" s="667"/>
      <c r="M59" s="107"/>
    </row>
    <row r="74" ht="12.75">
      <c r="Q74" s="17"/>
    </row>
    <row r="75" ht="12.75">
      <c r="Q75" s="17"/>
    </row>
    <row r="76" ht="12.75">
      <c r="Q76" s="17"/>
    </row>
    <row r="77" ht="12.75">
      <c r="Q77" s="17"/>
    </row>
    <row r="78" ht="12.75">
      <c r="Q78" s="17"/>
    </row>
    <row r="79" ht="12.75">
      <c r="Q79" s="17"/>
    </row>
    <row r="80" ht="12.75">
      <c r="Q80" s="17"/>
    </row>
    <row r="81" ht="12.75">
      <c r="Q81" s="17"/>
    </row>
    <row r="84" spans="5:6" ht="12.75">
      <c r="E84" t="s">
        <v>91</v>
      </c>
      <c r="F84" s="217" t="s">
        <v>92</v>
      </c>
    </row>
    <row r="85" spans="3:6" ht="12.75">
      <c r="C85" t="s">
        <v>93</v>
      </c>
      <c r="E85" s="117">
        <f>H22/1000</f>
        <v>232.34288185000005</v>
      </c>
      <c r="F85" s="117">
        <f>K22/1000</f>
        <v>0</v>
      </c>
    </row>
    <row r="86" spans="3:6" ht="12.75">
      <c r="C86" s="42" t="s">
        <v>94</v>
      </c>
      <c r="E86" s="117">
        <f>H25/1000</f>
        <v>62.55303624999999</v>
      </c>
      <c r="F86" s="117">
        <f>K25/1000</f>
        <v>0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C59:L59"/>
    <mergeCell ref="C7:C9"/>
    <mergeCell ref="C4:M4"/>
    <mergeCell ref="J7:M7"/>
    <mergeCell ref="J8:K8"/>
    <mergeCell ref="L8:M8"/>
    <mergeCell ref="C5:M5"/>
    <mergeCell ref="E8:F8"/>
    <mergeCell ref="G8:H8"/>
    <mergeCell ref="E7:H7"/>
  </mergeCells>
  <printOptions horizontalCentered="1"/>
  <pageMargins left="0.83" right="0.38" top="0.2755905511811024" bottom="0.15" header="0" footer="0"/>
  <pageSetup horizontalDpi="600" verticalDpi="600" orientation="portrait" paperSize="9" scale="78"/>
  <headerFooter alignWithMargins="0">
    <oddFooter>&amp;R&amp;"Arial Narrow,Normal"&amp;13Pag. &amp;"Arial Narrow,Negrita" 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C5:AC109"/>
  <sheetViews>
    <sheetView showGridLines="0" workbookViewId="0" topLeftCell="A1">
      <selection activeCell="G13" sqref="G13"/>
    </sheetView>
  </sheetViews>
  <sheetFormatPr defaultColWidth="9.140625" defaultRowHeight="12.75"/>
  <cols>
    <col min="1" max="2" width="11.421875" style="44" customWidth="1"/>
    <col min="3" max="3" width="15.7109375" style="44" customWidth="1"/>
    <col min="4" max="4" width="0.85546875" style="44" customWidth="1"/>
    <col min="5" max="5" width="10.8515625" style="44" customWidth="1"/>
    <col min="6" max="6" width="11.7109375" style="44" customWidth="1"/>
    <col min="7" max="7" width="11.00390625" style="44" customWidth="1"/>
    <col min="8" max="8" width="10.7109375" style="44" customWidth="1"/>
    <col min="9" max="9" width="0.85546875" style="44" customWidth="1"/>
    <col min="10" max="10" width="10.7109375" style="44" customWidth="1"/>
    <col min="11" max="11" width="9.7109375" style="44" customWidth="1"/>
    <col min="12" max="12" width="11.00390625" style="44" customWidth="1"/>
    <col min="13" max="13" width="10.28125" style="44" customWidth="1"/>
    <col min="14" max="14" width="0.85546875" style="44" customWidth="1"/>
    <col min="15" max="15" width="8.7109375" style="44" customWidth="1"/>
    <col min="16" max="16" width="7.00390625" style="44" customWidth="1"/>
    <col min="17" max="17" width="20.421875" style="44" customWidth="1"/>
    <col min="18" max="20" width="13.00390625" style="44" customWidth="1"/>
    <col min="21" max="21" width="11.421875" style="44" customWidth="1"/>
    <col min="22" max="22" width="20.421875" style="44" customWidth="1"/>
    <col min="23" max="23" width="12.28125" style="44" customWidth="1"/>
    <col min="24" max="25" width="11.57421875" style="44" customWidth="1"/>
    <col min="26" max="26" width="11.421875" style="44" customWidth="1"/>
    <col min="27" max="28" width="11.57421875" style="44" customWidth="1"/>
    <col min="29" max="29" width="11.421875" style="44" customWidth="1"/>
  </cols>
  <sheetData>
    <row r="5" spans="3:15" ht="30" customHeight="1">
      <c r="C5" s="683" t="s">
        <v>95</v>
      </c>
      <c r="D5" s="684"/>
      <c r="E5" s="684"/>
      <c r="F5" s="684"/>
      <c r="G5" s="684"/>
      <c r="H5" s="684"/>
      <c r="I5" s="684"/>
      <c r="J5" s="684"/>
      <c r="K5" s="684"/>
      <c r="L5" s="684"/>
      <c r="M5" s="684"/>
      <c r="N5" s="684"/>
      <c r="O5" s="685"/>
    </row>
    <row r="6" spans="3:15" ht="19.5" customHeight="1">
      <c r="C6" s="686" t="s">
        <v>96</v>
      </c>
      <c r="D6" s="687"/>
      <c r="E6" s="687"/>
      <c r="F6" s="687"/>
      <c r="G6" s="687"/>
      <c r="H6" s="687"/>
      <c r="I6" s="687"/>
      <c r="J6" s="687"/>
      <c r="K6" s="687"/>
      <c r="L6" s="687"/>
      <c r="M6" s="687"/>
      <c r="N6" s="687"/>
      <c r="O6" s="688"/>
    </row>
    <row r="7" spans="3:15" ht="4.5" customHeight="1"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46"/>
      <c r="O7" s="46"/>
    </row>
    <row r="8" spans="3:15" ht="18" customHeight="1">
      <c r="C8" s="689" t="s">
        <v>38</v>
      </c>
      <c r="D8" s="53"/>
      <c r="E8" s="689" t="s">
        <v>97</v>
      </c>
      <c r="F8" s="689"/>
      <c r="G8" s="689"/>
      <c r="H8" s="689"/>
      <c r="I8" s="53"/>
      <c r="J8" s="689" t="s">
        <v>37</v>
      </c>
      <c r="K8" s="689"/>
      <c r="L8" s="689"/>
      <c r="M8" s="689"/>
      <c r="N8" s="46"/>
      <c r="O8" s="689" t="s">
        <v>98</v>
      </c>
    </row>
    <row r="9" spans="3:15" ht="30" customHeight="1">
      <c r="C9" s="690"/>
      <c r="D9" s="53"/>
      <c r="E9" s="219" t="s">
        <v>99</v>
      </c>
      <c r="F9" s="219" t="s">
        <v>100</v>
      </c>
      <c r="G9" s="219" t="s">
        <v>101</v>
      </c>
      <c r="H9" s="219" t="s">
        <v>102</v>
      </c>
      <c r="I9" s="220"/>
      <c r="J9" s="219" t="s">
        <v>99</v>
      </c>
      <c r="K9" s="219" t="s">
        <v>100</v>
      </c>
      <c r="L9" s="219" t="s">
        <v>101</v>
      </c>
      <c r="M9" s="219" t="s">
        <v>102</v>
      </c>
      <c r="N9" s="46"/>
      <c r="O9" s="690"/>
    </row>
    <row r="10" spans="3:15" ht="4.5" customHeight="1">
      <c r="C10" s="54"/>
      <c r="D10" s="55"/>
      <c r="E10" s="54"/>
      <c r="F10" s="54"/>
      <c r="G10" s="54"/>
      <c r="H10" s="54"/>
      <c r="I10" s="55"/>
      <c r="J10" s="54"/>
      <c r="K10" s="54"/>
      <c r="L10" s="54"/>
      <c r="M10" s="54"/>
      <c r="N10" s="46"/>
      <c r="O10" s="46"/>
    </row>
    <row r="11" spans="3:28" ht="24" customHeight="1">
      <c r="C11" s="99" t="s">
        <v>103</v>
      </c>
      <c r="D11" s="56"/>
      <c r="E11" s="100">
        <f>SUM(E12:E14)</f>
        <v>0</v>
      </c>
      <c r="F11" s="101">
        <f>SUM(F12:F14)</f>
        <v>0</v>
      </c>
      <c r="G11" s="102">
        <f>SUM(G12:G14)</f>
        <v>0</v>
      </c>
      <c r="H11" s="103">
        <f>SUM(H12:H14)</f>
        <v>0</v>
      </c>
      <c r="I11" s="57"/>
      <c r="J11" s="100">
        <f>SUM(J12:J14)</f>
        <v>0</v>
      </c>
      <c r="K11" s="101">
        <f>SUM(K12:K14)</f>
        <v>0</v>
      </c>
      <c r="L11" s="102">
        <f>SUM(L12:L14)</f>
        <v>0</v>
      </c>
      <c r="M11" s="103">
        <f>SUM(M12:M14)</f>
        <v>0</v>
      </c>
      <c r="N11" s="46"/>
      <c r="O11" s="104" t="e">
        <f>(+M11/H11-1)*100</f>
        <v>#DIV/0!</v>
      </c>
      <c r="Q11" s="232" t="s">
        <v>104</v>
      </c>
      <c r="R11" s="229" t="s">
        <v>105</v>
      </c>
      <c r="S11" s="229" t="s">
        <v>106</v>
      </c>
      <c r="T11" s="229" t="s">
        <v>107</v>
      </c>
      <c r="V11" s="230" t="s">
        <v>104</v>
      </c>
      <c r="W11" s="230" t="s">
        <v>106</v>
      </c>
      <c r="X11" s="230" t="s">
        <v>108</v>
      </c>
      <c r="Y11" s="230" t="s">
        <v>109</v>
      </c>
      <c r="AA11" s="230" t="s">
        <v>104</v>
      </c>
      <c r="AB11" s="230" t="s">
        <v>107</v>
      </c>
    </row>
    <row r="12" spans="3:28" s="43" customFormat="1" ht="30" customHeight="1">
      <c r="C12" s="58" t="s">
        <v>110</v>
      </c>
      <c r="D12" s="59"/>
      <c r="E12" s="78"/>
      <c r="F12" s="78"/>
      <c r="G12" s="60"/>
      <c r="H12" s="79"/>
      <c r="I12" s="61"/>
      <c r="J12" s="78"/>
      <c r="K12" s="78"/>
      <c r="L12" s="60"/>
      <c r="M12" s="60"/>
      <c r="N12" s="62"/>
      <c r="O12" s="212" t="e">
        <f>(+M12/H12-1)*100</f>
        <v>#DIV/0!</v>
      </c>
      <c r="Q12" s="238">
        <v>2</v>
      </c>
      <c r="R12" s="239">
        <v>187221</v>
      </c>
      <c r="S12" s="239">
        <v>121162</v>
      </c>
      <c r="T12" s="238">
        <v>145424</v>
      </c>
      <c r="U12" s="240"/>
      <c r="V12" s="239">
        <v>2</v>
      </c>
      <c r="W12" s="239">
        <v>119270</v>
      </c>
      <c r="X12" s="239">
        <v>204126</v>
      </c>
      <c r="Y12" s="239">
        <v>160556</v>
      </c>
      <c r="Z12" s="241"/>
      <c r="AA12" s="239">
        <v>2</v>
      </c>
      <c r="AB12" s="239">
        <v>145424</v>
      </c>
    </row>
    <row r="13" spans="3:28" s="43" customFormat="1" ht="30" customHeight="1">
      <c r="C13" s="63" t="s">
        <v>111</v>
      </c>
      <c r="D13" s="64"/>
      <c r="E13" s="78"/>
      <c r="F13" s="78"/>
      <c r="G13" s="80">
        <f>+E13+F13</f>
        <v>0</v>
      </c>
      <c r="H13" s="79"/>
      <c r="I13" s="61"/>
      <c r="J13" s="78"/>
      <c r="K13" s="78"/>
      <c r="L13" s="80"/>
      <c r="M13" s="60"/>
      <c r="N13" s="62"/>
      <c r="O13" s="212" t="e">
        <f>(+M13/H13-1)*100</f>
        <v>#DIV/0!</v>
      </c>
      <c r="Q13" s="238">
        <v>3</v>
      </c>
      <c r="R13" s="239">
        <v>666212</v>
      </c>
      <c r="S13" s="239">
        <v>685303</v>
      </c>
      <c r="T13" s="238">
        <v>486579</v>
      </c>
      <c r="U13" s="240"/>
      <c r="V13" s="239">
        <v>3</v>
      </c>
      <c r="W13" s="239">
        <v>1080612</v>
      </c>
      <c r="X13" s="239">
        <v>799175</v>
      </c>
      <c r="Y13" s="239">
        <v>537662</v>
      </c>
      <c r="Z13" s="241"/>
      <c r="AA13" s="239">
        <v>3</v>
      </c>
      <c r="AB13" s="239">
        <v>486579</v>
      </c>
    </row>
    <row r="14" spans="3:28" s="43" customFormat="1" ht="30" customHeight="1">
      <c r="C14" s="66" t="s">
        <v>112</v>
      </c>
      <c r="D14" s="64"/>
      <c r="E14" s="81"/>
      <c r="F14" s="81"/>
      <c r="G14" s="83">
        <f>+E14+F14</f>
        <v>0</v>
      </c>
      <c r="H14" s="82"/>
      <c r="I14" s="61"/>
      <c r="J14" s="81"/>
      <c r="K14" s="81"/>
      <c r="L14" s="83"/>
      <c r="M14" s="84"/>
      <c r="N14" s="62"/>
      <c r="O14" s="212" t="e">
        <f>(+M14/H14-1)*100</f>
        <v>#DIV/0!</v>
      </c>
      <c r="Q14" s="238">
        <v>4</v>
      </c>
      <c r="R14" s="239">
        <v>387533</v>
      </c>
      <c r="S14" s="239">
        <v>258056</v>
      </c>
      <c r="T14" s="238">
        <v>323874</v>
      </c>
      <c r="U14" s="240"/>
      <c r="V14" s="239">
        <v>4</v>
      </c>
      <c r="W14" s="239">
        <v>610138</v>
      </c>
      <c r="X14" s="239">
        <v>505147</v>
      </c>
      <c r="Y14" s="239">
        <v>369005</v>
      </c>
      <c r="Z14" s="241"/>
      <c r="AA14" s="239">
        <v>4</v>
      </c>
      <c r="AB14" s="239">
        <v>323874</v>
      </c>
    </row>
    <row r="15" spans="3:28" ht="4.5" customHeight="1"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47"/>
      <c r="O15" s="46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</row>
    <row r="16" spans="3:28" ht="24" customHeight="1">
      <c r="C16" s="99" t="s">
        <v>113</v>
      </c>
      <c r="D16" s="56"/>
      <c r="E16" s="105">
        <f>SUM(E18:E49)</f>
        <v>1064753</v>
      </c>
      <c r="F16" s="105">
        <f>SUM(F18:F49)</f>
        <v>968581</v>
      </c>
      <c r="G16" s="105">
        <f>SUM(G18:G48)</f>
        <v>2032290</v>
      </c>
      <c r="H16" s="105">
        <f>SUM(H18:H48)</f>
        <v>955877</v>
      </c>
      <c r="I16" s="57"/>
      <c r="J16" s="105">
        <f>SUM(J18:J48)</f>
        <v>1810020</v>
      </c>
      <c r="K16" s="105">
        <f>SUM(K18:K48)</f>
        <v>1508448</v>
      </c>
      <c r="L16" s="105">
        <f>SUM(L18:L48)</f>
        <v>3318468</v>
      </c>
      <c r="M16" s="105">
        <f>SUM(M18:M48)</f>
        <v>1067223</v>
      </c>
      <c r="N16" s="46"/>
      <c r="O16" s="106">
        <f>(+M16/H16-1)*100</f>
        <v>11.648569847375768</v>
      </c>
      <c r="Q16" s="242" t="s">
        <v>114</v>
      </c>
      <c r="R16" s="242" t="s">
        <v>105</v>
      </c>
      <c r="S16" s="242" t="s">
        <v>106</v>
      </c>
      <c r="T16" s="242" t="s">
        <v>115</v>
      </c>
      <c r="U16" s="241"/>
      <c r="V16" s="242" t="s">
        <v>114</v>
      </c>
      <c r="W16" s="243" t="s">
        <v>116</v>
      </c>
      <c r="X16" s="244" t="s">
        <v>108</v>
      </c>
      <c r="Y16" s="244" t="s">
        <v>109</v>
      </c>
      <c r="Z16" s="241"/>
      <c r="AA16" s="241"/>
      <c r="AB16" s="241"/>
    </row>
    <row r="17" spans="3:28" ht="4.5" customHeight="1">
      <c r="C17" s="54"/>
      <c r="D17" s="55"/>
      <c r="E17" s="54"/>
      <c r="F17" s="54"/>
      <c r="G17" s="54"/>
      <c r="H17" s="54"/>
      <c r="I17" s="55"/>
      <c r="J17" s="54"/>
      <c r="K17" s="54"/>
      <c r="L17" s="54"/>
      <c r="M17" s="54"/>
      <c r="N17" s="46"/>
      <c r="O17" s="46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</row>
    <row r="18" spans="3:29" s="43" customFormat="1" ht="11.25" customHeight="1">
      <c r="C18" s="67" t="s">
        <v>59</v>
      </c>
      <c r="D18" s="234"/>
      <c r="E18" s="68">
        <v>8597</v>
      </c>
      <c r="F18" s="69">
        <v>12306</v>
      </c>
      <c r="G18" s="69">
        <f>+E18+F18</f>
        <v>20903</v>
      </c>
      <c r="H18" s="69">
        <v>7238</v>
      </c>
      <c r="I18" s="61"/>
      <c r="J18" s="70">
        <v>14336</v>
      </c>
      <c r="K18" s="69">
        <v>14140</v>
      </c>
      <c r="L18" s="69">
        <f>+J18+K18</f>
        <v>28476</v>
      </c>
      <c r="M18" s="122">
        <v>8230</v>
      </c>
      <c r="N18" s="62"/>
      <c r="O18" s="71">
        <f>(+M18/H18-1)*100</f>
        <v>13.705443492677528</v>
      </c>
      <c r="Q18" s="236" t="s">
        <v>117</v>
      </c>
      <c r="R18" s="237">
        <v>8597</v>
      </c>
      <c r="S18" s="238">
        <v>8597</v>
      </c>
      <c r="T18" s="238">
        <v>7238</v>
      </c>
      <c r="U18" s="240"/>
      <c r="V18" s="245" t="s">
        <v>117</v>
      </c>
      <c r="W18" s="238">
        <v>14336</v>
      </c>
      <c r="X18" s="239">
        <v>14140</v>
      </c>
      <c r="Y18" s="239">
        <v>8230</v>
      </c>
      <c r="Z18" s="240"/>
      <c r="AA18" s="246" t="s">
        <v>114</v>
      </c>
      <c r="AB18" s="246" t="s">
        <v>118</v>
      </c>
      <c r="AC18" s="44"/>
    </row>
    <row r="19" spans="3:29" s="43" customFormat="1" ht="11.25" customHeight="1">
      <c r="C19" s="48" t="s">
        <v>60</v>
      </c>
      <c r="D19" s="234"/>
      <c r="E19" s="72">
        <v>22888</v>
      </c>
      <c r="F19" s="72">
        <v>16126</v>
      </c>
      <c r="G19" s="72">
        <f>+E19+F19</f>
        <v>39014</v>
      </c>
      <c r="H19" s="72">
        <v>19250</v>
      </c>
      <c r="I19" s="61"/>
      <c r="J19" s="73">
        <v>30812</v>
      </c>
      <c r="K19" s="72">
        <v>27654</v>
      </c>
      <c r="L19" s="72">
        <f>+J19+K19</f>
        <v>58466</v>
      </c>
      <c r="M19" s="123">
        <v>22837</v>
      </c>
      <c r="N19" s="62"/>
      <c r="O19" s="65">
        <f>(+M19/H19-1)*100</f>
        <v>18.633766233766224</v>
      </c>
      <c r="Q19" s="236" t="s">
        <v>119</v>
      </c>
      <c r="R19" s="237">
        <v>22888</v>
      </c>
      <c r="S19" s="238">
        <v>22888</v>
      </c>
      <c r="T19" s="238">
        <v>19250</v>
      </c>
      <c r="U19" s="240"/>
      <c r="V19" s="245" t="s">
        <v>119</v>
      </c>
      <c r="W19" s="238">
        <v>30812</v>
      </c>
      <c r="X19" s="239">
        <v>27654</v>
      </c>
      <c r="Y19" s="239">
        <v>22837</v>
      </c>
      <c r="Z19" s="240"/>
      <c r="AA19" s="247" t="s">
        <v>117</v>
      </c>
      <c r="AB19" s="248">
        <v>12306</v>
      </c>
      <c r="AC19" s="44"/>
    </row>
    <row r="20" spans="3:29" s="43" customFormat="1" ht="11.25" customHeight="1">
      <c r="C20" s="48" t="s">
        <v>61</v>
      </c>
      <c r="D20" s="234"/>
      <c r="E20" s="72">
        <v>11635</v>
      </c>
      <c r="F20" s="72">
        <v>14794</v>
      </c>
      <c r="G20" s="72">
        <f>+E20+F20</f>
        <v>26429</v>
      </c>
      <c r="H20" s="72">
        <v>12021</v>
      </c>
      <c r="I20" s="61"/>
      <c r="J20" s="73">
        <v>32273</v>
      </c>
      <c r="K20" s="72">
        <v>22661</v>
      </c>
      <c r="L20" s="72">
        <f>+J20+K20</f>
        <v>54934</v>
      </c>
      <c r="M20" s="123">
        <v>13141</v>
      </c>
      <c r="N20" s="62"/>
      <c r="O20" s="65">
        <f>(+M20/H20-1)*100</f>
        <v>9.317028533399885</v>
      </c>
      <c r="Q20" s="236" t="s">
        <v>120</v>
      </c>
      <c r="R20" s="237">
        <v>11635</v>
      </c>
      <c r="S20" s="238">
        <v>11635</v>
      </c>
      <c r="T20" s="238">
        <v>12021</v>
      </c>
      <c r="U20" s="240"/>
      <c r="V20" s="245" t="s">
        <v>120</v>
      </c>
      <c r="W20" s="238">
        <v>32273</v>
      </c>
      <c r="X20" s="239">
        <v>22661</v>
      </c>
      <c r="Y20" s="239">
        <v>13141</v>
      </c>
      <c r="Z20" s="240"/>
      <c r="AA20" s="247" t="s">
        <v>119</v>
      </c>
      <c r="AB20" s="248">
        <v>16126</v>
      </c>
      <c r="AC20" s="44"/>
    </row>
    <row r="21" spans="3:29" s="43" customFormat="1" ht="11.25" customHeight="1">
      <c r="C21" s="48" t="s">
        <v>62</v>
      </c>
      <c r="D21" s="234"/>
      <c r="E21" s="72">
        <v>49494</v>
      </c>
      <c r="F21" s="72">
        <v>54713</v>
      </c>
      <c r="G21" s="72">
        <f>+E21+F21</f>
        <v>104207</v>
      </c>
      <c r="H21" s="72">
        <v>50377</v>
      </c>
      <c r="I21" s="61"/>
      <c r="J21" s="73">
        <v>73466</v>
      </c>
      <c r="K21" s="72">
        <v>60418</v>
      </c>
      <c r="L21" s="72">
        <f>+J21+K21</f>
        <v>133884</v>
      </c>
      <c r="M21" s="123">
        <v>49937</v>
      </c>
      <c r="N21" s="62"/>
      <c r="O21" s="65">
        <f>(+M21/H21-1)*100</f>
        <v>-0.8734144550092249</v>
      </c>
      <c r="Q21" s="236" t="s">
        <v>121</v>
      </c>
      <c r="R21" s="237">
        <v>49494</v>
      </c>
      <c r="S21" s="238">
        <v>49494</v>
      </c>
      <c r="T21" s="238">
        <v>50377</v>
      </c>
      <c r="U21" s="240"/>
      <c r="V21" s="245" t="s">
        <v>121</v>
      </c>
      <c r="W21" s="238">
        <v>73466</v>
      </c>
      <c r="X21" s="239">
        <v>60418</v>
      </c>
      <c r="Y21" s="239">
        <v>49937</v>
      </c>
      <c r="Z21" s="240"/>
      <c r="AA21" s="247" t="s">
        <v>120</v>
      </c>
      <c r="AB21" s="248">
        <v>14794</v>
      </c>
      <c r="AC21" s="44"/>
    </row>
    <row r="22" spans="3:29" s="43" customFormat="1" ht="11.25" customHeight="1">
      <c r="C22" s="48" t="s">
        <v>63</v>
      </c>
      <c r="D22" s="234"/>
      <c r="E22" s="72">
        <v>16522</v>
      </c>
      <c r="F22" s="72">
        <v>17128</v>
      </c>
      <c r="G22" s="72">
        <f>+E22+F22</f>
        <v>33650</v>
      </c>
      <c r="H22" s="72">
        <v>19582</v>
      </c>
      <c r="I22" s="61"/>
      <c r="J22" s="73">
        <v>30044</v>
      </c>
      <c r="K22" s="72">
        <v>25225</v>
      </c>
      <c r="L22" s="72">
        <f>+J22+K22</f>
        <v>55269</v>
      </c>
      <c r="M22" s="123">
        <v>20389</v>
      </c>
      <c r="N22" s="62"/>
      <c r="O22" s="65">
        <f>(+M22/H22-1)*100</f>
        <v>4.121131651516707</v>
      </c>
      <c r="Q22" s="236" t="s">
        <v>122</v>
      </c>
      <c r="R22" s="237">
        <v>16522</v>
      </c>
      <c r="S22" s="238">
        <v>16522</v>
      </c>
      <c r="T22" s="238">
        <v>19582</v>
      </c>
      <c r="U22" s="240"/>
      <c r="V22" s="245" t="s">
        <v>122</v>
      </c>
      <c r="W22" s="238">
        <v>30044</v>
      </c>
      <c r="X22" s="239">
        <v>25225</v>
      </c>
      <c r="Y22" s="239">
        <v>20389</v>
      </c>
      <c r="Z22" s="240"/>
      <c r="AA22" s="247" t="s">
        <v>121</v>
      </c>
      <c r="AB22" s="248">
        <v>54713</v>
      </c>
      <c r="AC22" s="44"/>
    </row>
    <row r="23" spans="3:29" s="43" customFormat="1" ht="11.25" customHeight="1">
      <c r="C23" s="48" t="s">
        <v>64</v>
      </c>
      <c r="D23" s="234"/>
      <c r="E23" s="72">
        <v>22213</v>
      </c>
      <c r="F23" s="72">
        <v>32697</v>
      </c>
      <c r="G23" s="72">
        <f>+E23+F23</f>
        <v>54910</v>
      </c>
      <c r="H23" s="72">
        <v>22734</v>
      </c>
      <c r="I23" s="61"/>
      <c r="J23" s="73">
        <v>49871</v>
      </c>
      <c r="K23" s="72">
        <v>35336</v>
      </c>
      <c r="L23" s="72">
        <f>+J23+K23</f>
        <v>85207</v>
      </c>
      <c r="M23" s="123">
        <v>26950</v>
      </c>
      <c r="N23" s="62"/>
      <c r="O23" s="65">
        <f>(+M23/H23-1)*100</f>
        <v>18.544910706430894</v>
      </c>
      <c r="Q23" s="236" t="s">
        <v>123</v>
      </c>
      <c r="R23" s="237">
        <v>22213</v>
      </c>
      <c r="S23" s="238">
        <v>22213</v>
      </c>
      <c r="T23" s="238">
        <v>22734</v>
      </c>
      <c r="U23" s="240"/>
      <c r="V23" s="245" t="s">
        <v>123</v>
      </c>
      <c r="W23" s="238">
        <v>49871</v>
      </c>
      <c r="X23" s="239">
        <v>35336</v>
      </c>
      <c r="Y23" s="239">
        <v>26950</v>
      </c>
      <c r="Z23" s="240"/>
      <c r="AA23" s="247" t="s">
        <v>122</v>
      </c>
      <c r="AB23" s="248">
        <v>17128</v>
      </c>
      <c r="AC23" s="44"/>
    </row>
    <row r="24" spans="3:29" s="43" customFormat="1" ht="11.25" customHeight="1">
      <c r="C24" s="48" t="s">
        <v>65</v>
      </c>
      <c r="D24" s="234"/>
      <c r="E24" s="72">
        <v>39007</v>
      </c>
      <c r="F24" s="72">
        <v>39814</v>
      </c>
      <c r="G24" s="72">
        <f>+E24+F24</f>
        <v>78821</v>
      </c>
      <c r="H24" s="72">
        <v>52776</v>
      </c>
      <c r="I24" s="61"/>
      <c r="J24" s="73">
        <v>61773</v>
      </c>
      <c r="K24" s="72">
        <v>49244</v>
      </c>
      <c r="L24" s="72">
        <f>+J24+K24</f>
        <v>111017</v>
      </c>
      <c r="M24" s="123">
        <v>46457</v>
      </c>
      <c r="N24" s="62"/>
      <c r="O24" s="65">
        <f>(+M24/H24-1)*100</f>
        <v>-11.97324541458239</v>
      </c>
      <c r="Q24" s="236" t="s">
        <v>124</v>
      </c>
      <c r="R24" s="237">
        <v>39007</v>
      </c>
      <c r="S24" s="238">
        <v>39007</v>
      </c>
      <c r="T24" s="238">
        <v>52776</v>
      </c>
      <c r="U24" s="240"/>
      <c r="V24" s="245" t="s">
        <v>124</v>
      </c>
      <c r="W24" s="238">
        <v>61773</v>
      </c>
      <c r="X24" s="239">
        <v>49244</v>
      </c>
      <c r="Y24" s="239">
        <v>46457</v>
      </c>
      <c r="Z24" s="240"/>
      <c r="AA24" s="247" t="s">
        <v>123</v>
      </c>
      <c r="AB24" s="248">
        <v>32697</v>
      </c>
      <c r="AC24" s="44"/>
    </row>
    <row r="25" spans="3:29" s="43" customFormat="1" ht="11.25" customHeight="1">
      <c r="C25" s="48" t="s">
        <v>66</v>
      </c>
      <c r="D25" s="234"/>
      <c r="E25" s="72">
        <v>7064</v>
      </c>
      <c r="F25" s="72">
        <v>6672</v>
      </c>
      <c r="G25" s="72">
        <f>+E25+F25</f>
        <v>13736</v>
      </c>
      <c r="H25" s="72">
        <v>9402</v>
      </c>
      <c r="I25" s="61"/>
      <c r="J25" s="73">
        <v>15060</v>
      </c>
      <c r="K25" s="72">
        <v>10380</v>
      </c>
      <c r="L25" s="72">
        <f>+J25+K25</f>
        <v>25440</v>
      </c>
      <c r="M25" s="123">
        <v>10738</v>
      </c>
      <c r="N25" s="62"/>
      <c r="O25" s="65">
        <f>(+M25/H25-1)*100</f>
        <v>14.209742607955755</v>
      </c>
      <c r="Q25" s="236" t="s">
        <v>125</v>
      </c>
      <c r="R25" s="237">
        <v>7064</v>
      </c>
      <c r="S25" s="238">
        <v>7064</v>
      </c>
      <c r="T25" s="238">
        <v>9402</v>
      </c>
      <c r="U25" s="240"/>
      <c r="V25" s="245" t="s">
        <v>125</v>
      </c>
      <c r="W25" s="238">
        <v>15060</v>
      </c>
      <c r="X25" s="239">
        <v>10380</v>
      </c>
      <c r="Y25" s="239">
        <v>10738</v>
      </c>
      <c r="Z25" s="240"/>
      <c r="AA25" s="247" t="s">
        <v>124</v>
      </c>
      <c r="AB25" s="248">
        <v>39814</v>
      </c>
      <c r="AC25" s="44"/>
    </row>
    <row r="26" spans="3:29" s="43" customFormat="1" ht="11.25" customHeight="1">
      <c r="C26" s="48" t="s">
        <v>67</v>
      </c>
      <c r="D26" s="234"/>
      <c r="E26" s="72">
        <v>23338</v>
      </c>
      <c r="F26" s="72">
        <v>36598</v>
      </c>
      <c r="G26" s="72">
        <f>+E26+F26</f>
        <v>59936</v>
      </c>
      <c r="H26" s="72">
        <v>38776</v>
      </c>
      <c r="I26" s="61"/>
      <c r="J26" s="73">
        <v>46731</v>
      </c>
      <c r="K26" s="72">
        <v>56321</v>
      </c>
      <c r="L26" s="72">
        <f>+J26+K26</f>
        <v>103052</v>
      </c>
      <c r="M26" s="123">
        <v>42557</v>
      </c>
      <c r="N26" s="62"/>
      <c r="O26" s="65">
        <f>(+M26/H26-1)*100</f>
        <v>9.750876831029508</v>
      </c>
      <c r="Q26" s="236" t="s">
        <v>126</v>
      </c>
      <c r="R26" s="237">
        <v>232</v>
      </c>
      <c r="S26" s="238">
        <v>23338</v>
      </c>
      <c r="T26" s="238">
        <v>38776</v>
      </c>
      <c r="U26" s="240"/>
      <c r="V26" s="245" t="s">
        <v>127</v>
      </c>
      <c r="W26" s="238">
        <v>46731</v>
      </c>
      <c r="X26" s="239">
        <v>56321</v>
      </c>
      <c r="Y26" s="239">
        <v>42557</v>
      </c>
      <c r="Z26" s="240"/>
      <c r="AA26" s="247" t="s">
        <v>125</v>
      </c>
      <c r="AB26" s="248">
        <v>6672</v>
      </c>
      <c r="AC26" s="44"/>
    </row>
    <row r="27" spans="3:29" s="43" customFormat="1" ht="11.25" customHeight="1">
      <c r="C27" s="48" t="s">
        <v>68</v>
      </c>
      <c r="D27" s="234"/>
      <c r="E27" s="72">
        <v>4593</v>
      </c>
      <c r="F27" s="72">
        <v>8560</v>
      </c>
      <c r="G27" s="72">
        <f>+E27+F27</f>
        <v>13153</v>
      </c>
      <c r="H27" s="72">
        <v>11674</v>
      </c>
      <c r="I27" s="61"/>
      <c r="J27" s="73">
        <v>10704</v>
      </c>
      <c r="K27" s="72">
        <v>12574</v>
      </c>
      <c r="L27" s="72">
        <f>+J27+K27</f>
        <v>23278</v>
      </c>
      <c r="M27" s="123">
        <v>13492</v>
      </c>
      <c r="N27" s="62"/>
      <c r="O27" s="65">
        <f>(+M27/H27-1)*100</f>
        <v>15.573068357032716</v>
      </c>
      <c r="Q27" s="236" t="s">
        <v>127</v>
      </c>
      <c r="R27" s="237">
        <v>23338</v>
      </c>
      <c r="S27" s="238">
        <v>4593</v>
      </c>
      <c r="T27" s="238">
        <v>11674</v>
      </c>
      <c r="U27" s="240"/>
      <c r="V27" s="245" t="s">
        <v>128</v>
      </c>
      <c r="W27" s="238">
        <v>10704</v>
      </c>
      <c r="X27" s="239">
        <v>12574</v>
      </c>
      <c r="Y27" s="239">
        <v>13492</v>
      </c>
      <c r="Z27" s="240"/>
      <c r="AA27" s="247" t="s">
        <v>127</v>
      </c>
      <c r="AB27" s="248">
        <v>36598</v>
      </c>
      <c r="AC27" s="44"/>
    </row>
    <row r="28" spans="3:29" s="43" customFormat="1" ht="11.25" customHeight="1">
      <c r="C28" s="49" t="s">
        <v>69</v>
      </c>
      <c r="D28" s="50"/>
      <c r="E28" s="72">
        <v>24135</v>
      </c>
      <c r="F28" s="72">
        <v>21109</v>
      </c>
      <c r="G28" s="72">
        <f>+E28+F28</f>
        <v>45244</v>
      </c>
      <c r="H28" s="72">
        <v>29689</v>
      </c>
      <c r="I28" s="61"/>
      <c r="J28" s="73">
        <v>39455</v>
      </c>
      <c r="K28" s="72">
        <v>31576</v>
      </c>
      <c r="L28" s="72">
        <f>+J28+K28</f>
        <v>71031</v>
      </c>
      <c r="M28" s="123">
        <v>27932</v>
      </c>
      <c r="N28" s="62"/>
      <c r="O28" s="65">
        <f>(+M28/H28-1)*100</f>
        <v>-5.918016773889323</v>
      </c>
      <c r="Q28" s="236" t="s">
        <v>128</v>
      </c>
      <c r="R28" s="237">
        <v>4593</v>
      </c>
      <c r="S28" s="238">
        <v>24135</v>
      </c>
      <c r="T28" s="238">
        <v>29689</v>
      </c>
      <c r="U28" s="240"/>
      <c r="V28" s="245" t="s">
        <v>129</v>
      </c>
      <c r="W28" s="238">
        <v>39455</v>
      </c>
      <c r="X28" s="239">
        <v>31576</v>
      </c>
      <c r="Y28" s="239">
        <v>27932</v>
      </c>
      <c r="Z28" s="240"/>
      <c r="AA28" s="247" t="s">
        <v>128</v>
      </c>
      <c r="AB28" s="248">
        <v>8560</v>
      </c>
      <c r="AC28" s="44"/>
    </row>
    <row r="29" spans="3:29" s="43" customFormat="1" ht="11.25" customHeight="1">
      <c r="C29" s="48" t="s">
        <v>70</v>
      </c>
      <c r="D29" s="234"/>
      <c r="E29" s="72">
        <v>16416</v>
      </c>
      <c r="F29" s="72">
        <v>22072</v>
      </c>
      <c r="G29" s="72">
        <f>+E29+F29</f>
        <v>38488</v>
      </c>
      <c r="H29" s="72">
        <v>19863</v>
      </c>
      <c r="I29" s="61"/>
      <c r="J29" s="73">
        <v>38863</v>
      </c>
      <c r="K29" s="72">
        <v>32479</v>
      </c>
      <c r="L29" s="72">
        <f>+J29+K29</f>
        <v>71342</v>
      </c>
      <c r="M29" s="123">
        <v>23352</v>
      </c>
      <c r="N29" s="62"/>
      <c r="O29" s="65">
        <f>(+M29/H29-1)*100</f>
        <v>17.56532245884308</v>
      </c>
      <c r="Q29" s="236" t="s">
        <v>129</v>
      </c>
      <c r="R29" s="237">
        <v>24135</v>
      </c>
      <c r="S29" s="238">
        <v>16416</v>
      </c>
      <c r="T29" s="238">
        <v>19863</v>
      </c>
      <c r="U29" s="240"/>
      <c r="V29" s="245" t="s">
        <v>130</v>
      </c>
      <c r="W29" s="238">
        <v>38863</v>
      </c>
      <c r="X29" s="239">
        <v>32479</v>
      </c>
      <c r="Y29" s="239">
        <v>23352</v>
      </c>
      <c r="Z29" s="240"/>
      <c r="AA29" s="247" t="s">
        <v>129</v>
      </c>
      <c r="AB29" s="248">
        <v>21109</v>
      </c>
      <c r="AC29" s="44"/>
    </row>
    <row r="30" spans="3:29" s="43" customFormat="1" ht="11.25" customHeight="1">
      <c r="C30" s="48" t="s">
        <v>71</v>
      </c>
      <c r="D30" s="234"/>
      <c r="E30" s="72">
        <v>40634</v>
      </c>
      <c r="F30" s="72">
        <v>34719</v>
      </c>
      <c r="G30" s="72">
        <f>+E30+F30</f>
        <v>75353</v>
      </c>
      <c r="H30" s="72">
        <v>41797</v>
      </c>
      <c r="I30" s="61"/>
      <c r="J30" s="73">
        <v>67854</v>
      </c>
      <c r="K30" s="72">
        <v>109973</v>
      </c>
      <c r="L30" s="72">
        <f>+J30+K30</f>
        <v>177827</v>
      </c>
      <c r="M30" s="123">
        <v>46978</v>
      </c>
      <c r="N30" s="62"/>
      <c r="O30" s="65">
        <f>(+M30/H30-1)*100</f>
        <v>12.395626480369405</v>
      </c>
      <c r="Q30" s="236" t="s">
        <v>130</v>
      </c>
      <c r="R30" s="237">
        <v>16416</v>
      </c>
      <c r="S30" s="238">
        <v>40634</v>
      </c>
      <c r="T30" s="238">
        <v>41797</v>
      </c>
      <c r="U30" s="240"/>
      <c r="V30" s="245" t="s">
        <v>131</v>
      </c>
      <c r="W30" s="238">
        <v>67854</v>
      </c>
      <c r="X30" s="239">
        <v>109973</v>
      </c>
      <c r="Y30" s="239">
        <v>46978</v>
      </c>
      <c r="Z30" s="240"/>
      <c r="AA30" s="247" t="s">
        <v>130</v>
      </c>
      <c r="AB30" s="248">
        <v>22072</v>
      </c>
      <c r="AC30" s="44"/>
    </row>
    <row r="31" spans="3:29" s="43" customFormat="1" ht="11.25" customHeight="1">
      <c r="C31" s="48" t="s">
        <v>72</v>
      </c>
      <c r="D31" s="234"/>
      <c r="E31" s="72">
        <v>54102</v>
      </c>
      <c r="F31" s="72">
        <v>48703</v>
      </c>
      <c r="G31" s="72">
        <f>+E31+F31</f>
        <v>102805</v>
      </c>
      <c r="H31" s="72">
        <v>51869</v>
      </c>
      <c r="I31" s="61"/>
      <c r="J31" s="73">
        <v>78740</v>
      </c>
      <c r="K31" s="72">
        <v>66632</v>
      </c>
      <c r="L31" s="72">
        <f>+J31+K31</f>
        <v>145372</v>
      </c>
      <c r="M31" s="123">
        <v>57322</v>
      </c>
      <c r="N31" s="62"/>
      <c r="O31" s="65">
        <f>(+M31/H31-1)*100</f>
        <v>10.513023193044013</v>
      </c>
      <c r="Q31" s="236" t="s">
        <v>131</v>
      </c>
      <c r="R31" s="237">
        <v>40634</v>
      </c>
      <c r="S31" s="238">
        <v>54102</v>
      </c>
      <c r="T31" s="238">
        <v>51869</v>
      </c>
      <c r="U31" s="240"/>
      <c r="V31" s="245" t="s">
        <v>132</v>
      </c>
      <c r="W31" s="238">
        <v>78740</v>
      </c>
      <c r="X31" s="239">
        <v>66632</v>
      </c>
      <c r="Y31" s="239">
        <v>57322</v>
      </c>
      <c r="Z31" s="240"/>
      <c r="AA31" s="247" t="s">
        <v>131</v>
      </c>
      <c r="AB31" s="248">
        <v>34719</v>
      </c>
      <c r="AC31" s="44"/>
    </row>
    <row r="32" spans="3:29" s="43" customFormat="1" ht="11.25" customHeight="1">
      <c r="C32" s="48" t="s">
        <v>73</v>
      </c>
      <c r="D32" s="234"/>
      <c r="E32" s="72">
        <v>69542</v>
      </c>
      <c r="F32" s="72">
        <v>77991</v>
      </c>
      <c r="G32" s="72">
        <f>+E32+F32</f>
        <v>147533</v>
      </c>
      <c r="H32" s="72">
        <v>60587</v>
      </c>
      <c r="I32" s="61"/>
      <c r="J32" s="73">
        <v>89984</v>
      </c>
      <c r="K32" s="72">
        <v>100023</v>
      </c>
      <c r="L32" s="72">
        <f>+J32+K32</f>
        <v>190007</v>
      </c>
      <c r="M32" s="123">
        <v>69045</v>
      </c>
      <c r="N32" s="62"/>
      <c r="O32" s="65">
        <f>(+M32/H32-1)*100</f>
        <v>13.960090448446039</v>
      </c>
      <c r="Q32" s="236" t="s">
        <v>132</v>
      </c>
      <c r="R32" s="237">
        <v>54102</v>
      </c>
      <c r="S32" s="238">
        <v>69542</v>
      </c>
      <c r="T32" s="238">
        <v>60587</v>
      </c>
      <c r="U32" s="240"/>
      <c r="V32" s="245" t="s">
        <v>133</v>
      </c>
      <c r="W32" s="238">
        <v>89984</v>
      </c>
      <c r="X32" s="239">
        <v>100023</v>
      </c>
      <c r="Y32" s="239">
        <v>69045</v>
      </c>
      <c r="Z32" s="240"/>
      <c r="AA32" s="247" t="s">
        <v>132</v>
      </c>
      <c r="AB32" s="248">
        <v>48703</v>
      </c>
      <c r="AC32" s="44"/>
    </row>
    <row r="33" spans="3:29" s="43" customFormat="1" ht="11.25" customHeight="1">
      <c r="C33" s="48" t="s">
        <v>74</v>
      </c>
      <c r="D33" s="234"/>
      <c r="E33" s="72">
        <v>56323</v>
      </c>
      <c r="F33" s="72">
        <v>55992</v>
      </c>
      <c r="G33" s="72">
        <f>+E33+F33</f>
        <v>112315</v>
      </c>
      <c r="H33" s="72">
        <v>51022</v>
      </c>
      <c r="I33" s="61"/>
      <c r="J33" s="73">
        <v>101547</v>
      </c>
      <c r="K33" s="72">
        <v>92420</v>
      </c>
      <c r="L33" s="72">
        <f>+J33+K33</f>
        <v>193967</v>
      </c>
      <c r="M33" s="123">
        <v>51545</v>
      </c>
      <c r="N33" s="62"/>
      <c r="O33" s="65">
        <f>(+M33/H33-1)*100</f>
        <v>1.0250480185018285</v>
      </c>
      <c r="Q33" s="236" t="s">
        <v>133</v>
      </c>
      <c r="R33" s="237">
        <v>69542</v>
      </c>
      <c r="S33" s="238">
        <v>56323</v>
      </c>
      <c r="T33" s="238">
        <v>51022</v>
      </c>
      <c r="U33" s="240"/>
      <c r="V33" s="245" t="s">
        <v>134</v>
      </c>
      <c r="W33" s="238">
        <v>101547</v>
      </c>
      <c r="X33" s="239">
        <v>92420</v>
      </c>
      <c r="Y33" s="239">
        <v>51545</v>
      </c>
      <c r="Z33" s="240"/>
      <c r="AA33" s="247" t="s">
        <v>133</v>
      </c>
      <c r="AB33" s="248">
        <v>77991</v>
      </c>
      <c r="AC33" s="44"/>
    </row>
    <row r="34" spans="3:29" s="43" customFormat="1" ht="11.25" customHeight="1">
      <c r="C34" s="48" t="s">
        <v>75</v>
      </c>
      <c r="D34" s="234"/>
      <c r="E34" s="72">
        <v>343210</v>
      </c>
      <c r="F34" s="72">
        <v>234628</v>
      </c>
      <c r="G34" s="72">
        <f>+E34+F34</f>
        <v>577838</v>
      </c>
      <c r="H34" s="72">
        <v>215202</v>
      </c>
      <c r="I34" s="61"/>
      <c r="J34" s="73">
        <v>513205</v>
      </c>
      <c r="K34" s="72">
        <v>334313</v>
      </c>
      <c r="L34" s="72">
        <f>+J34+K34</f>
        <v>847518</v>
      </c>
      <c r="M34" s="123">
        <v>247389</v>
      </c>
      <c r="N34" s="62"/>
      <c r="O34" s="65">
        <f>(+M34/H34-1)*100</f>
        <v>14.956645384336586</v>
      </c>
      <c r="Q34" s="236" t="s">
        <v>134</v>
      </c>
      <c r="R34" s="237">
        <v>56323</v>
      </c>
      <c r="S34" s="238">
        <v>343210</v>
      </c>
      <c r="T34" s="238">
        <v>215202</v>
      </c>
      <c r="U34" s="240"/>
      <c r="V34" s="245" t="s">
        <v>135</v>
      </c>
      <c r="W34" s="238">
        <v>513205</v>
      </c>
      <c r="X34" s="239">
        <v>334313</v>
      </c>
      <c r="Y34" s="239">
        <v>247389</v>
      </c>
      <c r="Z34" s="240"/>
      <c r="AA34" s="247" t="s">
        <v>134</v>
      </c>
      <c r="AB34" s="248">
        <v>55992</v>
      </c>
      <c r="AC34" s="44"/>
    </row>
    <row r="35" spans="3:29" s="43" customFormat="1" ht="11.25" customHeight="1">
      <c r="C35" s="48" t="s">
        <v>76</v>
      </c>
      <c r="D35" s="234"/>
      <c r="E35" s="72">
        <v>58346</v>
      </c>
      <c r="F35" s="72">
        <v>43168</v>
      </c>
      <c r="G35" s="72">
        <f>+E35+F35</f>
        <v>101514</v>
      </c>
      <c r="H35" s="72">
        <v>47109</v>
      </c>
      <c r="I35" s="61"/>
      <c r="J35" s="73">
        <v>93998</v>
      </c>
      <c r="K35" s="72">
        <v>64149</v>
      </c>
      <c r="L35" s="72">
        <f>+J35+K35</f>
        <v>158147</v>
      </c>
      <c r="M35" s="123">
        <v>51455</v>
      </c>
      <c r="N35" s="62"/>
      <c r="O35" s="65">
        <f>(+M35/H35-1)*100</f>
        <v>9.225413402959104</v>
      </c>
      <c r="Q35" s="236" t="s">
        <v>135</v>
      </c>
      <c r="R35" s="237">
        <v>343210</v>
      </c>
      <c r="S35" s="238">
        <v>58346</v>
      </c>
      <c r="T35" s="238">
        <v>47109</v>
      </c>
      <c r="U35" s="240"/>
      <c r="V35" s="245" t="s">
        <v>136</v>
      </c>
      <c r="W35" s="238">
        <v>93998</v>
      </c>
      <c r="X35" s="239">
        <v>64149</v>
      </c>
      <c r="Y35" s="239">
        <v>51455</v>
      </c>
      <c r="Z35" s="240"/>
      <c r="AA35" s="247" t="s">
        <v>135</v>
      </c>
      <c r="AB35" s="248">
        <v>234628</v>
      </c>
      <c r="AC35" s="44"/>
    </row>
    <row r="36" spans="3:29" s="43" customFormat="1" ht="11.25" customHeight="1">
      <c r="C36" s="48" t="s">
        <v>77</v>
      </c>
      <c r="D36" s="234"/>
      <c r="E36" s="72"/>
      <c r="F36" s="72">
        <v>1789</v>
      </c>
      <c r="G36" s="72">
        <f>+E36+F36</f>
        <v>1789</v>
      </c>
      <c r="H36" s="72">
        <v>1005</v>
      </c>
      <c r="I36" s="61"/>
      <c r="J36" s="73">
        <v>51306</v>
      </c>
      <c r="K36" s="72">
        <v>50061</v>
      </c>
      <c r="L36" s="72">
        <f>+J36+K36</f>
        <v>101367</v>
      </c>
      <c r="M36" s="123">
        <v>21979</v>
      </c>
      <c r="N36" s="62"/>
      <c r="O36" s="65">
        <v>0</v>
      </c>
      <c r="Q36" s="236" t="s">
        <v>136</v>
      </c>
      <c r="R36" s="237">
        <v>58346</v>
      </c>
      <c r="S36" s="240"/>
      <c r="T36" s="238">
        <v>1005</v>
      </c>
      <c r="U36" s="240"/>
      <c r="V36" s="245" t="s">
        <v>137</v>
      </c>
      <c r="W36" s="238">
        <v>51306</v>
      </c>
      <c r="X36" s="239">
        <v>50061</v>
      </c>
      <c r="Y36" s="239">
        <v>21979</v>
      </c>
      <c r="Z36" s="240"/>
      <c r="AA36" s="247" t="s">
        <v>136</v>
      </c>
      <c r="AB36" s="248">
        <v>43168</v>
      </c>
      <c r="AC36" s="44"/>
    </row>
    <row r="37" spans="3:29" s="43" customFormat="1" ht="11.25" customHeight="1">
      <c r="C37" s="48" t="s">
        <v>78</v>
      </c>
      <c r="D37" s="234"/>
      <c r="E37" s="72">
        <v>17100</v>
      </c>
      <c r="F37" s="72">
        <v>15522</v>
      </c>
      <c r="G37" s="72">
        <f>+E37+F37</f>
        <v>32622</v>
      </c>
      <c r="H37" s="72">
        <v>18335</v>
      </c>
      <c r="I37" s="61"/>
      <c r="J37" s="73">
        <v>29676</v>
      </c>
      <c r="K37" s="72">
        <v>21312</v>
      </c>
      <c r="L37" s="72">
        <f>+J37+K37</f>
        <v>50988</v>
      </c>
      <c r="M37" s="123">
        <v>19808</v>
      </c>
      <c r="N37" s="62"/>
      <c r="O37" s="65">
        <f>IF(H37&gt;0,(+M37/H37-1)*100,0)</f>
        <v>8.03381510771748</v>
      </c>
      <c r="Q37" s="236" t="s">
        <v>138</v>
      </c>
      <c r="R37" s="237">
        <v>17100</v>
      </c>
      <c r="S37" s="238">
        <v>17100</v>
      </c>
      <c r="T37" s="238">
        <v>18335</v>
      </c>
      <c r="U37" s="240"/>
      <c r="V37" s="245" t="s">
        <v>138</v>
      </c>
      <c r="W37" s="238">
        <v>29676</v>
      </c>
      <c r="X37" s="239">
        <v>21312</v>
      </c>
      <c r="Y37" s="239">
        <v>19808</v>
      </c>
      <c r="Z37" s="240"/>
      <c r="AA37" s="247" t="s">
        <v>137</v>
      </c>
      <c r="AB37" s="248">
        <v>1789</v>
      </c>
      <c r="AC37" s="44"/>
    </row>
    <row r="38" spans="3:29" s="43" customFormat="1" ht="11.25" customHeight="1">
      <c r="C38" s="48" t="s">
        <v>79</v>
      </c>
      <c r="D38" s="234"/>
      <c r="E38" s="72">
        <v>7288</v>
      </c>
      <c r="F38" s="72">
        <v>8019</v>
      </c>
      <c r="G38" s="72">
        <f>+E38+F38</f>
        <v>15307</v>
      </c>
      <c r="H38" s="72">
        <v>6219</v>
      </c>
      <c r="I38" s="61"/>
      <c r="J38" s="73">
        <v>10090</v>
      </c>
      <c r="K38" s="72">
        <v>12215</v>
      </c>
      <c r="L38" s="72">
        <f>+J38+K38</f>
        <v>22305</v>
      </c>
      <c r="M38" s="123">
        <v>6550</v>
      </c>
      <c r="N38" s="62"/>
      <c r="O38" s="65">
        <f>(+M38/H38-1)*100</f>
        <v>5.322399099533692</v>
      </c>
      <c r="Q38" s="236" t="s">
        <v>139</v>
      </c>
      <c r="R38" s="237">
        <v>7288</v>
      </c>
      <c r="S38" s="238">
        <v>7288</v>
      </c>
      <c r="T38" s="238">
        <v>6219</v>
      </c>
      <c r="U38" s="240"/>
      <c r="V38" s="245" t="s">
        <v>139</v>
      </c>
      <c r="W38" s="238">
        <v>10090</v>
      </c>
      <c r="X38" s="239">
        <v>12215</v>
      </c>
      <c r="Y38" s="239">
        <v>6550</v>
      </c>
      <c r="Z38" s="240"/>
      <c r="AA38" s="247" t="s">
        <v>138</v>
      </c>
      <c r="AB38" s="248">
        <v>15522</v>
      </c>
      <c r="AC38" s="44"/>
    </row>
    <row r="39" spans="3:29" s="43" customFormat="1" ht="11.25" customHeight="1">
      <c r="C39" s="48" t="s">
        <v>80</v>
      </c>
      <c r="D39" s="234"/>
      <c r="E39" s="72">
        <v>5005</v>
      </c>
      <c r="F39" s="72">
        <v>10641</v>
      </c>
      <c r="G39" s="72">
        <f>+E39+F39</f>
        <v>15646</v>
      </c>
      <c r="H39" s="72">
        <v>12405</v>
      </c>
      <c r="I39" s="61"/>
      <c r="J39" s="73">
        <v>11724</v>
      </c>
      <c r="K39" s="72">
        <v>15328</v>
      </c>
      <c r="L39" s="72">
        <f>+J39+K39</f>
        <v>27052</v>
      </c>
      <c r="M39" s="123">
        <v>16094</v>
      </c>
      <c r="N39" s="62"/>
      <c r="O39" s="65">
        <f>(+M39/H39-1)*100</f>
        <v>29.738008867392175</v>
      </c>
      <c r="Q39" s="236" t="s">
        <v>140</v>
      </c>
      <c r="R39" s="237">
        <v>5005</v>
      </c>
      <c r="S39" s="238">
        <v>5005</v>
      </c>
      <c r="T39" s="238">
        <v>12405</v>
      </c>
      <c r="U39" s="240"/>
      <c r="V39" s="245" t="s">
        <v>140</v>
      </c>
      <c r="W39" s="238">
        <v>11724</v>
      </c>
      <c r="X39" s="239">
        <v>15328</v>
      </c>
      <c r="Y39" s="239">
        <v>16094</v>
      </c>
      <c r="Z39" s="240"/>
      <c r="AA39" s="247" t="s">
        <v>139</v>
      </c>
      <c r="AB39" s="248">
        <v>8019</v>
      </c>
      <c r="AC39" s="44"/>
    </row>
    <row r="40" spans="3:29" s="43" customFormat="1" ht="11.25" customHeight="1">
      <c r="C40" s="48" t="s">
        <v>81</v>
      </c>
      <c r="D40" s="50"/>
      <c r="E40" s="72">
        <v>10071</v>
      </c>
      <c r="F40" s="72">
        <v>4900</v>
      </c>
      <c r="G40" s="72">
        <f>+E40+F40</f>
        <v>14971</v>
      </c>
      <c r="H40" s="72">
        <v>5501</v>
      </c>
      <c r="I40" s="61"/>
      <c r="J40" s="73">
        <v>12095</v>
      </c>
      <c r="K40" s="72">
        <v>7690</v>
      </c>
      <c r="L40" s="72">
        <f>+J40+K40</f>
        <v>19785</v>
      </c>
      <c r="M40" s="123">
        <v>6502</v>
      </c>
      <c r="N40" s="62"/>
      <c r="O40" s="65">
        <f>(+M40/H40-1)*100</f>
        <v>18.196691510634434</v>
      </c>
      <c r="Q40" s="236" t="s">
        <v>141</v>
      </c>
      <c r="R40" s="237">
        <v>10071</v>
      </c>
      <c r="S40" s="238">
        <v>10071</v>
      </c>
      <c r="T40" s="238">
        <v>5501</v>
      </c>
      <c r="U40" s="240"/>
      <c r="V40" s="245" t="s">
        <v>141</v>
      </c>
      <c r="W40" s="238">
        <v>12095</v>
      </c>
      <c r="X40" s="239">
        <v>7690</v>
      </c>
      <c r="Y40" s="239">
        <v>6502</v>
      </c>
      <c r="Z40" s="240"/>
      <c r="AA40" s="247" t="s">
        <v>140</v>
      </c>
      <c r="AB40" s="248">
        <v>10641</v>
      </c>
      <c r="AC40" s="44"/>
    </row>
    <row r="41" spans="3:29" s="43" customFormat="1" ht="11.25" customHeight="1">
      <c r="C41" s="48" t="s">
        <v>82</v>
      </c>
      <c r="D41" s="234"/>
      <c r="E41" s="72">
        <v>55338</v>
      </c>
      <c r="F41" s="72">
        <v>43903</v>
      </c>
      <c r="G41" s="72">
        <f>+E41+F41</f>
        <v>99241</v>
      </c>
      <c r="H41" s="72">
        <v>51136</v>
      </c>
      <c r="I41" s="61"/>
      <c r="J41" s="73">
        <v>123991</v>
      </c>
      <c r="K41" s="72">
        <v>63777</v>
      </c>
      <c r="L41" s="72">
        <f>+J41+K41</f>
        <v>187768</v>
      </c>
      <c r="M41" s="123">
        <v>45192</v>
      </c>
      <c r="N41" s="62"/>
      <c r="O41" s="65">
        <f>(+M41/H41-1)*100</f>
        <v>-11.623904881101376</v>
      </c>
      <c r="Q41" s="236" t="s">
        <v>142</v>
      </c>
      <c r="R41" s="237">
        <v>55338</v>
      </c>
      <c r="S41" s="238">
        <v>55338</v>
      </c>
      <c r="T41" s="238">
        <v>51136</v>
      </c>
      <c r="U41" s="240"/>
      <c r="V41" s="245" t="s">
        <v>142</v>
      </c>
      <c r="W41" s="238">
        <v>123991</v>
      </c>
      <c r="X41" s="239">
        <v>63777</v>
      </c>
      <c r="Y41" s="239">
        <v>45192</v>
      </c>
      <c r="Z41" s="240"/>
      <c r="AA41" s="247" t="s">
        <v>141</v>
      </c>
      <c r="AB41" s="248">
        <v>4900</v>
      </c>
      <c r="AC41" s="44"/>
    </row>
    <row r="42" spans="3:29" s="43" customFormat="1" ht="11.25" customHeight="1">
      <c r="C42" s="48" t="s">
        <v>83</v>
      </c>
      <c r="D42" s="234"/>
      <c r="E42" s="72">
        <v>22515</v>
      </c>
      <c r="F42" s="72">
        <v>17156</v>
      </c>
      <c r="G42" s="72">
        <f>+E42+F42</f>
        <v>39671</v>
      </c>
      <c r="H42" s="72">
        <v>21737</v>
      </c>
      <c r="I42" s="61"/>
      <c r="J42" s="73">
        <v>26908</v>
      </c>
      <c r="K42" s="72">
        <v>25897</v>
      </c>
      <c r="L42" s="72">
        <f>+J42+K42</f>
        <v>52805</v>
      </c>
      <c r="M42" s="123">
        <v>22305</v>
      </c>
      <c r="N42" s="62"/>
      <c r="O42" s="65">
        <f>(+M42/H42-1)*100</f>
        <v>2.6130560794958013</v>
      </c>
      <c r="Q42" s="236" t="s">
        <v>143</v>
      </c>
      <c r="R42" s="237">
        <v>22515</v>
      </c>
      <c r="S42" s="238">
        <v>22515</v>
      </c>
      <c r="T42" s="238">
        <v>21737</v>
      </c>
      <c r="U42" s="240"/>
      <c r="V42" s="245" t="s">
        <v>143</v>
      </c>
      <c r="W42" s="238">
        <v>26908</v>
      </c>
      <c r="X42" s="239">
        <v>25897</v>
      </c>
      <c r="Y42" s="239">
        <v>22305</v>
      </c>
      <c r="Z42" s="240"/>
      <c r="AA42" s="247" t="s">
        <v>142</v>
      </c>
      <c r="AB42" s="248">
        <v>43903</v>
      </c>
      <c r="AC42" s="44"/>
    </row>
    <row r="43" spans="3:29" s="43" customFormat="1" ht="11.25" customHeight="1">
      <c r="C43" s="48" t="s">
        <v>84</v>
      </c>
      <c r="D43" s="234"/>
      <c r="E43" s="72">
        <v>17657</v>
      </c>
      <c r="F43" s="72">
        <v>22397</v>
      </c>
      <c r="G43" s="72">
        <f>+E43+F43</f>
        <v>40054</v>
      </c>
      <c r="H43" s="72">
        <v>18417</v>
      </c>
      <c r="I43" s="61"/>
      <c r="J43" s="73">
        <v>34613</v>
      </c>
      <c r="K43" s="72">
        <v>28187</v>
      </c>
      <c r="L43" s="72">
        <f>+J43+K43</f>
        <v>62800</v>
      </c>
      <c r="M43" s="123">
        <v>26418</v>
      </c>
      <c r="N43" s="62"/>
      <c r="O43" s="65">
        <f>(+M43/H43-1)*100</f>
        <v>43.44355758266818</v>
      </c>
      <c r="Q43" s="236" t="s">
        <v>144</v>
      </c>
      <c r="R43" s="237">
        <v>17657</v>
      </c>
      <c r="S43" s="238">
        <v>17657</v>
      </c>
      <c r="T43" s="238">
        <v>18417</v>
      </c>
      <c r="U43" s="240"/>
      <c r="V43" s="245" t="s">
        <v>144</v>
      </c>
      <c r="W43" s="238">
        <v>34613</v>
      </c>
      <c r="X43" s="239">
        <v>28187</v>
      </c>
      <c r="Y43" s="239">
        <v>26418</v>
      </c>
      <c r="Z43" s="240"/>
      <c r="AA43" s="247" t="s">
        <v>143</v>
      </c>
      <c r="AB43" s="248">
        <v>17156</v>
      </c>
      <c r="AC43" s="44"/>
    </row>
    <row r="44" spans="3:29" s="43" customFormat="1" ht="11.25" customHeight="1">
      <c r="C44" s="48" t="s">
        <v>85</v>
      </c>
      <c r="D44" s="234"/>
      <c r="E44" s="72">
        <v>27664</v>
      </c>
      <c r="F44" s="72">
        <v>25988</v>
      </c>
      <c r="G44" s="72">
        <f>+E44+F44</f>
        <v>53652</v>
      </c>
      <c r="H44" s="72">
        <v>24585</v>
      </c>
      <c r="I44" s="61"/>
      <c r="J44" s="73">
        <v>58959</v>
      </c>
      <c r="K44" s="72">
        <v>43420</v>
      </c>
      <c r="L44" s="72">
        <f>+J44+K44</f>
        <v>102379</v>
      </c>
      <c r="M44" s="123">
        <v>25529</v>
      </c>
      <c r="N44" s="62"/>
      <c r="O44" s="65">
        <f>(+M44/H44-1)*100</f>
        <v>3.8397396786658433</v>
      </c>
      <c r="Q44" s="236" t="s">
        <v>145</v>
      </c>
      <c r="R44" s="237">
        <v>27664</v>
      </c>
      <c r="S44" s="238">
        <v>27664</v>
      </c>
      <c r="T44" s="238">
        <v>24585</v>
      </c>
      <c r="U44" s="240"/>
      <c r="V44" s="245" t="s">
        <v>145</v>
      </c>
      <c r="W44" s="238">
        <v>58959</v>
      </c>
      <c r="X44" s="239">
        <v>43420</v>
      </c>
      <c r="Y44" s="239">
        <v>25529</v>
      </c>
      <c r="Z44" s="240"/>
      <c r="AA44" s="247" t="s">
        <v>144</v>
      </c>
      <c r="AB44" s="248">
        <v>22397</v>
      </c>
      <c r="AC44" s="44"/>
    </row>
    <row r="45" spans="3:29" s="43" customFormat="1" ht="11.25" customHeight="1">
      <c r="C45" s="48" t="s">
        <v>86</v>
      </c>
      <c r="D45" s="234"/>
      <c r="E45" s="74"/>
      <c r="F45" s="72"/>
      <c r="G45" s="72"/>
      <c r="H45" s="72"/>
      <c r="I45" s="61"/>
      <c r="J45" s="73"/>
      <c r="K45" s="72">
        <v>41403</v>
      </c>
      <c r="L45" s="72">
        <f>+J45+K45</f>
        <v>41403</v>
      </c>
      <c r="M45" s="123">
        <v>5862</v>
      </c>
      <c r="N45" s="62"/>
      <c r="O45" s="65">
        <v>0</v>
      </c>
      <c r="Q45" s="236" t="s">
        <v>146</v>
      </c>
      <c r="R45" s="237">
        <v>17171</v>
      </c>
      <c r="S45" s="240"/>
      <c r="T45" s="240"/>
      <c r="U45" s="240"/>
      <c r="V45" s="240"/>
      <c r="W45" s="240"/>
      <c r="X45" s="239">
        <v>41403</v>
      </c>
      <c r="Y45" s="239">
        <v>5862</v>
      </c>
      <c r="Z45" s="240"/>
      <c r="AA45" s="247" t="s">
        <v>145</v>
      </c>
      <c r="AB45" s="248">
        <v>25988</v>
      </c>
      <c r="AC45" s="44"/>
    </row>
    <row r="46" spans="3:29" s="43" customFormat="1" ht="11.25" customHeight="1">
      <c r="C46" s="48" t="s">
        <v>87</v>
      </c>
      <c r="D46" s="234"/>
      <c r="E46" s="74">
        <v>17171</v>
      </c>
      <c r="F46" s="72">
        <v>18568</v>
      </c>
      <c r="G46" s="72">
        <f>+E46+F46</f>
        <v>35739</v>
      </c>
      <c r="H46" s="72">
        <v>14094</v>
      </c>
      <c r="I46" s="61"/>
      <c r="J46" s="73">
        <v>24527</v>
      </c>
      <c r="K46" s="72">
        <v>22406</v>
      </c>
      <c r="L46" s="72">
        <f>+J46+K46</f>
        <v>46933</v>
      </c>
      <c r="M46" s="123">
        <v>16838</v>
      </c>
      <c r="N46" s="62"/>
      <c r="O46" s="65">
        <f>(+M46/H46-1)*100</f>
        <v>19.469277706825604</v>
      </c>
      <c r="Q46" s="236" t="s">
        <v>147</v>
      </c>
      <c r="R46" s="237">
        <v>7499</v>
      </c>
      <c r="S46" s="238">
        <v>17171</v>
      </c>
      <c r="T46" s="238">
        <v>14094</v>
      </c>
      <c r="U46" s="240"/>
      <c r="V46" s="245" t="s">
        <v>146</v>
      </c>
      <c r="W46" s="238">
        <v>24527</v>
      </c>
      <c r="X46" s="239">
        <v>22406</v>
      </c>
      <c r="Y46" s="239">
        <v>16838</v>
      </c>
      <c r="Z46" s="240"/>
      <c r="AC46" s="44"/>
    </row>
    <row r="47" spans="3:29" s="43" customFormat="1" ht="11.25" customHeight="1">
      <c r="C47" s="48" t="s">
        <v>88</v>
      </c>
      <c r="D47" s="234"/>
      <c r="E47" s="74">
        <v>7499</v>
      </c>
      <c r="F47" s="72">
        <v>8789</v>
      </c>
      <c r="G47" s="72">
        <f>+E47+F47</f>
        <v>16288</v>
      </c>
      <c r="H47" s="72">
        <v>10367</v>
      </c>
      <c r="I47" s="61"/>
      <c r="J47" s="73">
        <v>17463</v>
      </c>
      <c r="K47" s="72">
        <v>13232</v>
      </c>
      <c r="L47" s="72">
        <f>+J47+K47</f>
        <v>30695</v>
      </c>
      <c r="M47" s="123">
        <v>12174</v>
      </c>
      <c r="N47" s="62"/>
      <c r="O47" s="65">
        <f>(+M47/H47-1)*100</f>
        <v>17.430307707147684</v>
      </c>
      <c r="Q47" s="236" t="s">
        <v>148</v>
      </c>
      <c r="R47" s="237">
        <v>9154</v>
      </c>
      <c r="S47" s="238">
        <v>7499</v>
      </c>
      <c r="T47" s="238">
        <v>10367</v>
      </c>
      <c r="U47" s="240"/>
      <c r="V47" s="245" t="s">
        <v>147</v>
      </c>
      <c r="W47" s="238">
        <v>17463</v>
      </c>
      <c r="X47" s="239">
        <v>13232</v>
      </c>
      <c r="Y47" s="239">
        <v>12174</v>
      </c>
      <c r="Z47" s="240"/>
      <c r="AA47" s="247" t="s">
        <v>146</v>
      </c>
      <c r="AB47" s="248">
        <v>18568</v>
      </c>
      <c r="AC47" s="44"/>
    </row>
    <row r="48" spans="3:29" s="43" customFormat="1" ht="11.25" customHeight="1">
      <c r="C48" s="48" t="s">
        <v>89</v>
      </c>
      <c r="D48" s="234"/>
      <c r="E48" s="74">
        <v>9154</v>
      </c>
      <c r="F48" s="72">
        <v>12307</v>
      </c>
      <c r="G48" s="72">
        <f>+E48+F48</f>
        <v>21461</v>
      </c>
      <c r="H48" s="72">
        <v>11108</v>
      </c>
      <c r="I48" s="61"/>
      <c r="J48" s="73">
        <v>19952</v>
      </c>
      <c r="K48" s="72">
        <v>18002</v>
      </c>
      <c r="L48" s="72">
        <f>+J48+K48</f>
        <v>37954</v>
      </c>
      <c r="M48" s="123">
        <v>12226</v>
      </c>
      <c r="N48" s="62"/>
      <c r="O48" s="65">
        <f>(+M48/H48-1)*100</f>
        <v>10.064818149081734</v>
      </c>
      <c r="S48" s="238">
        <v>9154</v>
      </c>
      <c r="T48" s="238">
        <v>11108</v>
      </c>
      <c r="U48" s="240"/>
      <c r="V48" s="245" t="s">
        <v>148</v>
      </c>
      <c r="W48" s="238">
        <v>19952</v>
      </c>
      <c r="X48" s="239">
        <v>18002</v>
      </c>
      <c r="Y48" s="239">
        <v>12226</v>
      </c>
      <c r="Z48" s="240"/>
      <c r="AA48" s="247" t="s">
        <v>147</v>
      </c>
      <c r="AB48" s="248">
        <v>8789</v>
      </c>
      <c r="AC48" s="44"/>
    </row>
    <row r="49" spans="3:29" s="43" customFormat="1" ht="11.25" customHeight="1">
      <c r="C49" s="51" t="s">
        <v>149</v>
      </c>
      <c r="D49" s="85"/>
      <c r="E49" s="75">
        <v>232</v>
      </c>
      <c r="F49" s="75">
        <v>812</v>
      </c>
      <c r="G49" s="75">
        <f>E49+F49</f>
        <v>1044</v>
      </c>
      <c r="H49" s="75">
        <v>796</v>
      </c>
      <c r="I49" s="86"/>
      <c r="J49" s="231">
        <v>1126</v>
      </c>
      <c r="K49" s="119">
        <v>1039</v>
      </c>
      <c r="L49" s="119">
        <f>J49+K49</f>
        <v>2165</v>
      </c>
      <c r="M49" s="119">
        <v>689</v>
      </c>
      <c r="N49" s="87"/>
      <c r="O49" s="88">
        <f>(+M49/H49-1)*100</f>
        <v>-13.442211055276388</v>
      </c>
      <c r="Q49" s="245"/>
      <c r="R49" s="238"/>
      <c r="S49" s="238"/>
      <c r="T49" s="238"/>
      <c r="U49" s="240"/>
      <c r="V49" s="245"/>
      <c r="W49" s="238"/>
      <c r="X49" s="239"/>
      <c r="Y49" s="239"/>
      <c r="Z49" s="240"/>
      <c r="AA49" s="247" t="s">
        <v>148</v>
      </c>
      <c r="AB49" s="248">
        <v>12307</v>
      </c>
      <c r="AC49" s="44"/>
    </row>
    <row r="50" spans="3:28" ht="15" customHeight="1"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AA50" s="247" t="s">
        <v>126</v>
      </c>
      <c r="AB50" s="248">
        <v>812</v>
      </c>
    </row>
    <row r="51" spans="3:18" ht="17.25" customHeight="1">
      <c r="C51" s="682" t="s">
        <v>150</v>
      </c>
      <c r="D51" s="682"/>
      <c r="Q51" s="235" t="s">
        <v>114</v>
      </c>
      <c r="R51" s="235" t="s">
        <v>107</v>
      </c>
    </row>
    <row r="52" spans="3:18" ht="17.25" customHeight="1">
      <c r="C52" s="682"/>
      <c r="D52" s="682"/>
      <c r="E52" s="233"/>
      <c r="Q52" s="236" t="s">
        <v>117</v>
      </c>
      <c r="R52" s="237">
        <v>8597</v>
      </c>
    </row>
    <row r="53" spans="3:18" ht="17.25" customHeight="1">
      <c r="C53" s="682"/>
      <c r="D53" s="682"/>
      <c r="E53" s="233"/>
      <c r="Q53" s="236" t="s">
        <v>119</v>
      </c>
      <c r="R53" s="237">
        <v>22888</v>
      </c>
    </row>
    <row r="54" spans="17:18" ht="17.25" customHeight="1">
      <c r="Q54" s="236" t="s">
        <v>120</v>
      </c>
      <c r="R54" s="237">
        <v>11635</v>
      </c>
    </row>
    <row r="55" spans="17:18" ht="17.25" customHeight="1">
      <c r="Q55" s="236" t="s">
        <v>121</v>
      </c>
      <c r="R55" s="237">
        <v>49494</v>
      </c>
    </row>
    <row r="56" spans="17:18" ht="17.25" customHeight="1">
      <c r="Q56" s="236" t="s">
        <v>122</v>
      </c>
      <c r="R56" s="237">
        <v>16522</v>
      </c>
    </row>
    <row r="57" spans="17:18" ht="17.25" customHeight="1">
      <c r="Q57" s="236" t="s">
        <v>123</v>
      </c>
      <c r="R57" s="237">
        <v>22213</v>
      </c>
    </row>
    <row r="58" spans="17:18" ht="17.25" customHeight="1">
      <c r="Q58" s="236" t="s">
        <v>124</v>
      </c>
      <c r="R58" s="237">
        <v>39007</v>
      </c>
    </row>
    <row r="59" spans="17:18" ht="17.25" customHeight="1">
      <c r="Q59" s="236" t="s">
        <v>125</v>
      </c>
      <c r="R59" s="237">
        <v>7064</v>
      </c>
    </row>
    <row r="60" spans="17:18" ht="17.25" customHeight="1">
      <c r="Q60" s="236" t="s">
        <v>126</v>
      </c>
      <c r="R60" s="237">
        <v>232</v>
      </c>
    </row>
    <row r="61" spans="17:18" ht="17.25" customHeight="1">
      <c r="Q61" s="236" t="s">
        <v>127</v>
      </c>
      <c r="R61" s="237">
        <v>23338</v>
      </c>
    </row>
    <row r="62" spans="17:18" ht="17.25" customHeight="1">
      <c r="Q62" s="236" t="s">
        <v>128</v>
      </c>
      <c r="R62" s="237">
        <v>4593</v>
      </c>
    </row>
    <row r="63" spans="17:18" ht="17.25" customHeight="1">
      <c r="Q63" s="236" t="s">
        <v>129</v>
      </c>
      <c r="R63" s="237">
        <v>24135</v>
      </c>
    </row>
    <row r="64" spans="17:18" ht="17.25" customHeight="1">
      <c r="Q64" s="236" t="s">
        <v>130</v>
      </c>
      <c r="R64" s="237">
        <v>16416</v>
      </c>
    </row>
    <row r="65" spans="17:18" ht="17.25" customHeight="1">
      <c r="Q65" s="236" t="s">
        <v>131</v>
      </c>
      <c r="R65" s="237">
        <v>40634</v>
      </c>
    </row>
    <row r="66" spans="17:18" ht="17.25" customHeight="1">
      <c r="Q66" s="236" t="s">
        <v>132</v>
      </c>
      <c r="R66" s="237">
        <v>54102</v>
      </c>
    </row>
    <row r="67" spans="17:18" ht="17.25" customHeight="1">
      <c r="Q67" s="236" t="s">
        <v>133</v>
      </c>
      <c r="R67" s="237">
        <v>69542</v>
      </c>
    </row>
    <row r="68" spans="17:18" ht="17.25" customHeight="1">
      <c r="Q68" s="236" t="s">
        <v>134</v>
      </c>
      <c r="R68" s="237">
        <v>56323</v>
      </c>
    </row>
    <row r="69" spans="17:18" ht="17.25" customHeight="1">
      <c r="Q69" s="236" t="s">
        <v>135</v>
      </c>
      <c r="R69" s="237">
        <v>343210</v>
      </c>
    </row>
    <row r="70" spans="17:18" ht="17.25" customHeight="1">
      <c r="Q70" s="236" t="s">
        <v>136</v>
      </c>
      <c r="R70" s="237">
        <v>58346</v>
      </c>
    </row>
    <row r="71" spans="17:18" ht="12.75">
      <c r="Q71" s="236" t="s">
        <v>138</v>
      </c>
      <c r="R71" s="237">
        <v>17100</v>
      </c>
    </row>
    <row r="72" spans="17:18" ht="12.75">
      <c r="Q72" s="236" t="s">
        <v>139</v>
      </c>
      <c r="R72" s="237">
        <v>7288</v>
      </c>
    </row>
    <row r="73" spans="17:18" ht="12.75">
      <c r="Q73" s="236" t="s">
        <v>140</v>
      </c>
      <c r="R73" s="237">
        <v>5005</v>
      </c>
    </row>
    <row r="74" spans="17:18" ht="12.75">
      <c r="Q74" s="236" t="s">
        <v>141</v>
      </c>
      <c r="R74" s="237">
        <v>10071</v>
      </c>
    </row>
    <row r="75" spans="17:18" ht="12.75">
      <c r="Q75" s="236" t="s">
        <v>142</v>
      </c>
      <c r="R75" s="237">
        <v>55338</v>
      </c>
    </row>
    <row r="76" spans="17:18" ht="12.75">
      <c r="Q76" s="236" t="s">
        <v>143</v>
      </c>
      <c r="R76" s="237">
        <v>22515</v>
      </c>
    </row>
    <row r="77" spans="17:18" ht="12.75">
      <c r="Q77" s="236" t="s">
        <v>144</v>
      </c>
      <c r="R77" s="237">
        <v>17657</v>
      </c>
    </row>
    <row r="78" spans="3:18" ht="12.75">
      <c r="C78" s="44">
        <v>1</v>
      </c>
      <c r="D78" s="44">
        <v>2</v>
      </c>
      <c r="E78" s="44">
        <v>3</v>
      </c>
      <c r="Q78" s="236" t="s">
        <v>145</v>
      </c>
      <c r="R78" s="237">
        <v>27664</v>
      </c>
    </row>
    <row r="79" spans="3:18" ht="13.5" customHeight="1">
      <c r="C79" s="67" t="s">
        <v>75</v>
      </c>
      <c r="E79" s="122">
        <v>247389</v>
      </c>
      <c r="Q79" s="236" t="s">
        <v>146</v>
      </c>
      <c r="R79" s="237">
        <v>17171</v>
      </c>
    </row>
    <row r="80" spans="3:18" ht="13.5" customHeight="1">
      <c r="C80" s="48" t="s">
        <v>73</v>
      </c>
      <c r="E80" s="123">
        <v>69045</v>
      </c>
      <c r="Q80" s="236" t="s">
        <v>147</v>
      </c>
      <c r="R80" s="237">
        <v>7499</v>
      </c>
    </row>
    <row r="81" spans="3:18" ht="13.5" customHeight="1">
      <c r="C81" s="48" t="s">
        <v>72</v>
      </c>
      <c r="E81" s="123">
        <v>57322</v>
      </c>
      <c r="Q81" s="236" t="s">
        <v>148</v>
      </c>
      <c r="R81" s="237">
        <v>9154</v>
      </c>
    </row>
    <row r="82" spans="3:5" ht="13.5" customHeight="1">
      <c r="C82" s="48" t="s">
        <v>74</v>
      </c>
      <c r="E82" s="123">
        <v>51545</v>
      </c>
    </row>
    <row r="83" spans="3:5" ht="13.5" customHeight="1">
      <c r="C83" s="48" t="s">
        <v>76</v>
      </c>
      <c r="E83" s="123">
        <v>51455</v>
      </c>
    </row>
    <row r="84" spans="3:5" ht="13.5" customHeight="1">
      <c r="C84" s="48" t="s">
        <v>62</v>
      </c>
      <c r="E84" s="123">
        <v>49937</v>
      </c>
    </row>
    <row r="85" spans="3:5" ht="13.5" customHeight="1">
      <c r="C85" s="48" t="s">
        <v>71</v>
      </c>
      <c r="E85" s="123">
        <v>46978</v>
      </c>
    </row>
    <row r="86" spans="3:5" ht="13.5" customHeight="1">
      <c r="C86" s="48" t="s">
        <v>65</v>
      </c>
      <c r="E86" s="123">
        <v>46457</v>
      </c>
    </row>
    <row r="87" spans="3:5" ht="13.5" customHeight="1">
      <c r="C87" s="48" t="s">
        <v>82</v>
      </c>
      <c r="E87" s="123">
        <v>45192</v>
      </c>
    </row>
    <row r="88" spans="3:5" ht="13.5" customHeight="1">
      <c r="C88" s="48" t="s">
        <v>67</v>
      </c>
      <c r="E88" s="123">
        <v>42557</v>
      </c>
    </row>
    <row r="89" spans="3:5" ht="13.5" customHeight="1">
      <c r="C89" s="49" t="s">
        <v>69</v>
      </c>
      <c r="E89" s="123">
        <v>27932</v>
      </c>
    </row>
    <row r="90" spans="3:5" ht="13.5" customHeight="1">
      <c r="C90" s="48" t="s">
        <v>64</v>
      </c>
      <c r="E90" s="123">
        <v>26950</v>
      </c>
    </row>
    <row r="91" spans="3:5" ht="13.5" customHeight="1">
      <c r="C91" s="48" t="s">
        <v>84</v>
      </c>
      <c r="E91" s="123">
        <v>26418</v>
      </c>
    </row>
    <row r="92" spans="3:5" ht="13.5" customHeight="1">
      <c r="C92" s="48" t="s">
        <v>85</v>
      </c>
      <c r="E92" s="123">
        <v>25529</v>
      </c>
    </row>
    <row r="93" spans="3:5" ht="13.5" customHeight="1">
      <c r="C93" s="48" t="s">
        <v>70</v>
      </c>
      <c r="E93" s="123">
        <v>23352</v>
      </c>
    </row>
    <row r="94" spans="3:5" ht="13.5" customHeight="1">
      <c r="C94" s="48" t="s">
        <v>60</v>
      </c>
      <c r="E94" s="123">
        <v>22837</v>
      </c>
    </row>
    <row r="95" spans="3:5" ht="13.5" customHeight="1">
      <c r="C95" s="48" t="s">
        <v>83</v>
      </c>
      <c r="E95" s="72">
        <v>22305</v>
      </c>
    </row>
    <row r="96" spans="3:5" ht="13.5" customHeight="1">
      <c r="C96" s="48" t="s">
        <v>77</v>
      </c>
      <c r="E96" s="123">
        <v>21979</v>
      </c>
    </row>
    <row r="97" spans="3:5" ht="13.5" customHeight="1">
      <c r="C97" s="48" t="s">
        <v>63</v>
      </c>
      <c r="E97" s="123">
        <v>20389</v>
      </c>
    </row>
    <row r="98" spans="3:5" ht="13.5" customHeight="1">
      <c r="C98" s="48" t="s">
        <v>78</v>
      </c>
      <c r="E98" s="123">
        <v>19808</v>
      </c>
    </row>
    <row r="99" spans="3:5" ht="13.5" customHeight="1">
      <c r="C99" s="48" t="s">
        <v>87</v>
      </c>
      <c r="E99" s="123">
        <v>16838</v>
      </c>
    </row>
    <row r="100" spans="3:5" ht="13.5" customHeight="1">
      <c r="C100" s="48" t="s">
        <v>80</v>
      </c>
      <c r="E100" s="123">
        <v>16094</v>
      </c>
    </row>
    <row r="101" spans="3:5" ht="13.5" customHeight="1">
      <c r="C101" s="48" t="s">
        <v>68</v>
      </c>
      <c r="E101" s="123">
        <v>13492</v>
      </c>
    </row>
    <row r="102" spans="3:5" ht="13.5" customHeight="1">
      <c r="C102" s="48" t="s">
        <v>61</v>
      </c>
      <c r="E102" s="123">
        <v>13141</v>
      </c>
    </row>
    <row r="103" spans="3:5" ht="13.5" customHeight="1">
      <c r="C103" s="48" t="s">
        <v>89</v>
      </c>
      <c r="E103" s="123">
        <v>12226</v>
      </c>
    </row>
    <row r="104" spans="3:5" ht="13.5" customHeight="1">
      <c r="C104" s="48" t="s">
        <v>88</v>
      </c>
      <c r="E104" s="123">
        <v>12174</v>
      </c>
    </row>
    <row r="105" spans="3:5" ht="13.5" customHeight="1">
      <c r="C105" s="48" t="s">
        <v>66</v>
      </c>
      <c r="E105" s="123">
        <v>10738</v>
      </c>
    </row>
    <row r="106" spans="3:5" ht="13.5" customHeight="1">
      <c r="C106" s="48" t="s">
        <v>59</v>
      </c>
      <c r="E106" s="123">
        <v>8230</v>
      </c>
    </row>
    <row r="107" spans="3:5" ht="13.5" customHeight="1">
      <c r="C107" s="48" t="s">
        <v>79</v>
      </c>
      <c r="E107" s="123">
        <v>6550</v>
      </c>
    </row>
    <row r="108" spans="3:5" ht="13.5" customHeight="1">
      <c r="C108" s="48" t="s">
        <v>81</v>
      </c>
      <c r="E108" s="123">
        <v>6502</v>
      </c>
    </row>
    <row r="109" spans="3:5" ht="13.5" customHeight="1">
      <c r="C109" s="85" t="s">
        <v>86</v>
      </c>
      <c r="E109" s="124">
        <v>5862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C51:D53"/>
    <mergeCell ref="C5:O5"/>
    <mergeCell ref="C6:O6"/>
    <mergeCell ref="C8:C9"/>
    <mergeCell ref="E8:H8"/>
    <mergeCell ref="J8:M8"/>
    <mergeCell ref="O8:O9"/>
  </mergeCells>
  <printOptions horizontalCentered="1" verticalCentered="1"/>
  <pageMargins left="0.5905511811023623" right="0.2362204724409449" top="0.31496062992125984" bottom="0.4724409448818898" header="0" footer="0.2362204724409449"/>
  <pageSetup horizontalDpi="600" verticalDpi="600" orientation="portrait" paperSize="9" scale="80"/>
  <headerFooter alignWithMargins="0">
    <oddFooter>&amp;R&amp;"Arial Narrow,Normal"&amp;13Pag. &amp;"Arial Narrow,Negrita" 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CE560"/>
  <sheetViews>
    <sheetView tabSelected="1" zoomScale="94" zoomScaleNormal="94" zoomScalePageLayoutView="94" workbookViewId="0" topLeftCell="A1">
      <selection activeCell="X214" sqref="X214"/>
    </sheetView>
  </sheetViews>
  <sheetFormatPr defaultColWidth="9.140625" defaultRowHeight="12.75"/>
  <cols>
    <col min="1" max="1" width="27.7109375" style="44" customWidth="1"/>
    <col min="2" max="2" width="8.28125" style="44" customWidth="1"/>
    <col min="3" max="3" width="8.421875" style="457" customWidth="1"/>
    <col min="4" max="4" width="9.28125" style="44" customWidth="1"/>
    <col min="5" max="5" width="6.7109375" style="44" customWidth="1"/>
    <col min="6" max="6" width="7.140625" style="44" customWidth="1"/>
    <col min="7" max="7" width="7.57421875" style="44" customWidth="1"/>
    <col min="8" max="8" width="6.421875" style="44" customWidth="1"/>
    <col min="9" max="9" width="7.28125" style="44" customWidth="1"/>
    <col min="10" max="10" width="8.8515625" style="44" customWidth="1"/>
    <col min="11" max="11" width="6.140625" style="44" customWidth="1"/>
    <col min="12" max="12" width="5.7109375" style="44" customWidth="1"/>
    <col min="13" max="13" width="18.28125" style="43" customWidth="1"/>
    <col min="14" max="14" width="7.00390625" style="43" customWidth="1"/>
    <col min="15" max="15" width="8.140625" style="44" customWidth="1"/>
    <col min="16" max="16" width="6.8515625" style="43" customWidth="1"/>
    <col min="17" max="17" width="6.7109375" style="43" customWidth="1"/>
    <col min="18" max="18" width="8.140625" style="44" customWidth="1"/>
    <col min="19" max="19" width="11.57421875" style="43" customWidth="1"/>
    <col min="20" max="20" width="10.8515625" style="44" customWidth="1"/>
    <col min="21" max="21" width="15.57421875" style="44" customWidth="1"/>
    <col min="22" max="22" width="13.00390625" style="44" customWidth="1"/>
    <col min="23" max="23" width="11.421875" style="44" customWidth="1"/>
    <col min="24" max="24" width="20.421875" style="44" customWidth="1"/>
    <col min="25" max="25" width="22.57421875" style="44" customWidth="1"/>
    <col min="26" max="26" width="12.00390625" style="44" customWidth="1"/>
    <col min="27" max="27" width="11.57421875" style="44" customWidth="1"/>
    <col min="28" max="28" width="18.421875" style="44" customWidth="1"/>
    <col min="29" max="31" width="11.57421875" style="44" customWidth="1"/>
    <col min="32" max="83" width="11.57421875" style="0" customWidth="1"/>
  </cols>
  <sheetData>
    <row r="1" spans="2:9" ht="12.75">
      <c r="B1" s="253"/>
      <c r="C1" s="454"/>
      <c r="D1" s="253"/>
      <c r="E1" s="253"/>
      <c r="F1" s="253"/>
      <c r="G1" s="253"/>
      <c r="H1" s="253"/>
      <c r="I1" s="253"/>
    </row>
    <row r="2" spans="1:21" ht="44.25" customHeight="1">
      <c r="A2" s="763" t="s">
        <v>151</v>
      </c>
      <c r="B2" s="763"/>
      <c r="C2" s="763"/>
      <c r="D2" s="763"/>
      <c r="E2" s="763"/>
      <c r="F2" s="763"/>
      <c r="G2" s="763"/>
      <c r="H2" s="763"/>
      <c r="I2" s="763"/>
      <c r="J2" s="763"/>
      <c r="K2" s="763"/>
      <c r="L2" s="763"/>
      <c r="M2" s="763"/>
      <c r="N2" s="763"/>
      <c r="O2" s="763"/>
      <c r="P2" s="763"/>
      <c r="Q2" s="763"/>
      <c r="R2" s="763"/>
      <c r="S2" s="763"/>
      <c r="T2" s="762" t="s">
        <v>152</v>
      </c>
      <c r="U2" s="762"/>
    </row>
    <row r="3" spans="2:9" ht="12.75">
      <c r="B3" s="253"/>
      <c r="C3" s="454"/>
      <c r="D3" s="253"/>
      <c r="E3" s="253"/>
      <c r="F3" s="253"/>
      <c r="G3" s="253"/>
      <c r="H3" s="253"/>
      <c r="I3" s="253"/>
    </row>
    <row r="4" spans="2:9" ht="12.75">
      <c r="B4" s="253"/>
      <c r="C4" s="454"/>
      <c r="D4" s="253"/>
      <c r="E4" s="253"/>
      <c r="F4" s="253"/>
      <c r="G4" s="253"/>
      <c r="H4" s="253"/>
      <c r="I4" s="253"/>
    </row>
    <row r="5" spans="2:9" ht="12.75">
      <c r="B5" s="253"/>
      <c r="C5" s="454"/>
      <c r="D5" s="253"/>
      <c r="E5" s="253"/>
      <c r="F5" s="253"/>
      <c r="G5" s="253"/>
      <c r="H5" s="253"/>
      <c r="I5" s="253"/>
    </row>
    <row r="6" spans="2:9" ht="12.75">
      <c r="B6" s="253"/>
      <c r="C6" s="454"/>
      <c r="D6" s="253"/>
      <c r="E6" s="253"/>
      <c r="F6" s="253"/>
      <c r="G6" s="253"/>
      <c r="H6" s="253"/>
      <c r="I6" s="253"/>
    </row>
    <row r="7" spans="2:9" ht="12.75">
      <c r="B7" s="253"/>
      <c r="C7" s="454"/>
      <c r="D7" s="253"/>
      <c r="E7" s="253"/>
      <c r="F7" s="253"/>
      <c r="G7" s="253"/>
      <c r="H7" s="253"/>
      <c r="I7" s="253"/>
    </row>
    <row r="8" spans="2:9" ht="12.75">
      <c r="B8" s="253"/>
      <c r="C8" s="454"/>
      <c r="D8" s="253"/>
      <c r="E8" s="253"/>
      <c r="F8" s="253"/>
      <c r="G8" s="253"/>
      <c r="H8" s="253"/>
      <c r="I8" s="253"/>
    </row>
    <row r="9" spans="2:9" ht="12.75">
      <c r="B9" s="253"/>
      <c r="C9" s="454"/>
      <c r="D9" s="253"/>
      <c r="E9" s="253"/>
      <c r="F9" s="253"/>
      <c r="G9" s="253"/>
      <c r="H9" s="253"/>
      <c r="I9" s="253"/>
    </row>
    <row r="10" spans="2:9" ht="12.75">
      <c r="B10" s="253"/>
      <c r="C10" s="454"/>
      <c r="D10" s="253"/>
      <c r="E10" s="253"/>
      <c r="F10" s="253"/>
      <c r="G10" s="253"/>
      <c r="H10" s="253"/>
      <c r="I10" s="253"/>
    </row>
    <row r="11" spans="2:9" ht="12.75">
      <c r="B11" s="253"/>
      <c r="C11" s="454"/>
      <c r="D11" s="253"/>
      <c r="E11" s="253"/>
      <c r="F11" s="253"/>
      <c r="G11" s="253"/>
      <c r="H11" s="253"/>
      <c r="I11" s="253"/>
    </row>
    <row r="12" spans="2:9" ht="12.75">
      <c r="B12" s="253"/>
      <c r="C12" s="454"/>
      <c r="D12" s="253"/>
      <c r="E12" s="253"/>
      <c r="F12" s="253"/>
      <c r="G12" s="253"/>
      <c r="H12" s="253"/>
      <c r="I12" s="253"/>
    </row>
    <row r="13" spans="2:9" ht="12.75">
      <c r="B13" s="253"/>
      <c r="C13" s="454"/>
      <c r="D13" s="253"/>
      <c r="E13" s="253"/>
      <c r="F13" s="253"/>
      <c r="G13" s="253"/>
      <c r="H13" s="253"/>
      <c r="I13" s="253"/>
    </row>
    <row r="14" spans="2:9" ht="12.75">
      <c r="B14" s="253"/>
      <c r="C14" s="454"/>
      <c r="D14" s="253"/>
      <c r="E14" s="253"/>
      <c r="F14" s="253"/>
      <c r="G14" s="253"/>
      <c r="H14" s="253"/>
      <c r="I14" s="253"/>
    </row>
    <row r="15" spans="2:9" ht="12.75">
      <c r="B15" s="253"/>
      <c r="C15" s="454"/>
      <c r="D15" s="253"/>
      <c r="E15" s="253"/>
      <c r="F15" s="253"/>
      <c r="G15" s="253"/>
      <c r="H15" s="253"/>
      <c r="I15" s="253"/>
    </row>
    <row r="16" spans="2:9" ht="12.75">
      <c r="B16" s="253"/>
      <c r="C16" s="454"/>
      <c r="D16" s="253"/>
      <c r="E16" s="253"/>
      <c r="F16" s="253"/>
      <c r="G16" s="253"/>
      <c r="H16" s="253"/>
      <c r="I16" s="253"/>
    </row>
    <row r="17" spans="2:9" ht="12.75">
      <c r="B17" s="253"/>
      <c r="C17" s="454"/>
      <c r="D17" s="253"/>
      <c r="E17" s="253"/>
      <c r="F17" s="253"/>
      <c r="G17" s="253"/>
      <c r="H17" s="253"/>
      <c r="I17" s="253"/>
    </row>
    <row r="18" spans="2:9" ht="12.75">
      <c r="B18" s="253"/>
      <c r="C18" s="454"/>
      <c r="D18" s="253"/>
      <c r="E18" s="253"/>
      <c r="F18" s="253"/>
      <c r="G18" s="253"/>
      <c r="H18" s="253"/>
      <c r="I18" s="253"/>
    </row>
    <row r="19" spans="2:9" ht="12.75">
      <c r="B19" s="253"/>
      <c r="C19" s="454"/>
      <c r="D19" s="253"/>
      <c r="E19" s="253"/>
      <c r="F19" s="253"/>
      <c r="G19" s="253"/>
      <c r="H19" s="253"/>
      <c r="I19" s="253"/>
    </row>
    <row r="20" spans="2:9" ht="12.75">
      <c r="B20" s="253"/>
      <c r="C20" s="454"/>
      <c r="D20" s="253"/>
      <c r="E20" s="253"/>
      <c r="F20" s="253"/>
      <c r="G20" s="253"/>
      <c r="H20" s="253"/>
      <c r="I20" s="253"/>
    </row>
    <row r="21" spans="2:9" ht="12.75">
      <c r="B21" s="253"/>
      <c r="C21" s="454"/>
      <c r="D21" s="253"/>
      <c r="E21" s="253"/>
      <c r="F21" s="253"/>
      <c r="G21" s="253"/>
      <c r="H21" s="253"/>
      <c r="I21" s="253"/>
    </row>
    <row r="22" spans="2:9" ht="12.75">
      <c r="B22" s="253"/>
      <c r="C22" s="454"/>
      <c r="D22" s="253"/>
      <c r="E22" s="253"/>
      <c r="F22" s="253"/>
      <c r="G22" s="253"/>
      <c r="H22" s="253"/>
      <c r="I22" s="253"/>
    </row>
    <row r="23" spans="2:9" ht="12.75">
      <c r="B23" s="253"/>
      <c r="C23" s="454"/>
      <c r="D23" s="253"/>
      <c r="E23" s="253"/>
      <c r="F23" s="253"/>
      <c r="G23" s="253"/>
      <c r="H23" s="253"/>
      <c r="I23" s="253"/>
    </row>
    <row r="24" spans="2:9" ht="12.75">
      <c r="B24" s="253"/>
      <c r="C24" s="454"/>
      <c r="D24" s="253"/>
      <c r="E24" s="253"/>
      <c r="F24" s="253"/>
      <c r="G24" s="253"/>
      <c r="H24" s="253"/>
      <c r="I24" s="253"/>
    </row>
    <row r="25" spans="2:9" ht="12.75">
      <c r="B25" s="253"/>
      <c r="C25" s="454"/>
      <c r="D25" s="253"/>
      <c r="E25" s="253"/>
      <c r="F25" s="253"/>
      <c r="G25" s="253"/>
      <c r="H25" s="253"/>
      <c r="I25" s="253"/>
    </row>
    <row r="26" spans="2:9" ht="12.75">
      <c r="B26" s="253"/>
      <c r="C26" s="454"/>
      <c r="D26" s="253"/>
      <c r="E26" s="253"/>
      <c r="F26" s="253"/>
      <c r="G26" s="253"/>
      <c r="H26" s="253"/>
      <c r="I26" s="253"/>
    </row>
    <row r="27" spans="1:22" ht="45" customHeight="1">
      <c r="A27" s="756" t="s">
        <v>153</v>
      </c>
      <c r="B27" s="756"/>
      <c r="C27" s="756"/>
      <c r="D27" s="756"/>
      <c r="E27" s="756"/>
      <c r="F27" s="756"/>
      <c r="G27" s="756"/>
      <c r="H27" s="756"/>
      <c r="I27" s="756"/>
      <c r="J27" s="756"/>
      <c r="K27" s="756"/>
      <c r="L27" s="756"/>
      <c r="M27" s="756"/>
      <c r="N27" s="756"/>
      <c r="O27" s="756"/>
      <c r="P27" s="756"/>
      <c r="Q27" s="756"/>
      <c r="R27" s="756"/>
      <c r="S27" s="756"/>
      <c r="T27" s="756"/>
      <c r="U27" s="756"/>
      <c r="V27" s="259"/>
    </row>
    <row r="28" spans="2:9" ht="12.75">
      <c r="B28" s="253"/>
      <c r="C28" s="454"/>
      <c r="D28" s="253"/>
      <c r="E28" s="253"/>
      <c r="F28" s="253"/>
      <c r="G28" s="253"/>
      <c r="H28" s="253"/>
      <c r="I28" s="253"/>
    </row>
    <row r="29" spans="2:9" ht="12.75">
      <c r="B29" s="253"/>
      <c r="C29" s="454"/>
      <c r="D29" s="253"/>
      <c r="E29" s="253"/>
      <c r="F29" s="253"/>
      <c r="G29" s="253"/>
      <c r="H29" s="253"/>
      <c r="I29" s="253"/>
    </row>
    <row r="30" spans="2:9" ht="12.75">
      <c r="B30" s="253"/>
      <c r="C30" s="454"/>
      <c r="D30" s="253"/>
      <c r="E30" s="253"/>
      <c r="F30" s="253"/>
      <c r="G30" s="253"/>
      <c r="H30" s="253"/>
      <c r="I30" s="253"/>
    </row>
    <row r="31" spans="2:9" ht="12.75">
      <c r="B31" s="253"/>
      <c r="C31" s="454"/>
      <c r="D31" s="253"/>
      <c r="E31" s="253"/>
      <c r="F31" s="253"/>
      <c r="G31" s="253"/>
      <c r="H31" s="253"/>
      <c r="I31" s="253"/>
    </row>
    <row r="32" spans="2:9" ht="12.75">
      <c r="B32" s="253"/>
      <c r="C32" s="454"/>
      <c r="D32" s="253"/>
      <c r="E32" s="253"/>
      <c r="F32" s="253"/>
      <c r="G32" s="253"/>
      <c r="H32" s="253"/>
      <c r="I32" s="253"/>
    </row>
    <row r="33" spans="2:9" ht="12.75">
      <c r="B33" s="253"/>
      <c r="C33" s="454"/>
      <c r="D33" s="253"/>
      <c r="E33" s="253"/>
      <c r="F33" s="253"/>
      <c r="G33" s="253"/>
      <c r="H33" s="253"/>
      <c r="I33" s="253"/>
    </row>
    <row r="34" spans="2:9" ht="12.75">
      <c r="B34" s="253"/>
      <c r="C34" s="454"/>
      <c r="D34" s="253"/>
      <c r="E34" s="253"/>
      <c r="F34" s="253"/>
      <c r="G34" s="253"/>
      <c r="H34" s="253"/>
      <c r="I34" s="253"/>
    </row>
    <row r="35" spans="2:9" ht="12.75">
      <c r="B35" s="253"/>
      <c r="C35" s="454"/>
      <c r="D35" s="253"/>
      <c r="E35" s="253"/>
      <c r="F35" s="253"/>
      <c r="G35" s="253"/>
      <c r="H35" s="253"/>
      <c r="I35" s="253"/>
    </row>
    <row r="36" spans="2:9" ht="12.75">
      <c r="B36" s="253"/>
      <c r="C36" s="454"/>
      <c r="D36" s="253"/>
      <c r="E36" s="253"/>
      <c r="F36" s="253"/>
      <c r="G36" s="253"/>
      <c r="H36" s="253"/>
      <c r="I36" s="253"/>
    </row>
    <row r="37" spans="2:9" ht="12.75">
      <c r="B37" s="253"/>
      <c r="C37" s="454"/>
      <c r="D37" s="253"/>
      <c r="E37" s="253"/>
      <c r="F37" s="253"/>
      <c r="G37" s="253"/>
      <c r="H37" s="253"/>
      <c r="I37" s="253"/>
    </row>
    <row r="38" spans="2:9" ht="12.75">
      <c r="B38" s="253"/>
      <c r="C38" s="454"/>
      <c r="D38" s="253"/>
      <c r="E38" s="253"/>
      <c r="F38" s="253"/>
      <c r="G38" s="253"/>
      <c r="H38" s="253"/>
      <c r="I38" s="253"/>
    </row>
    <row r="39" spans="2:9" ht="12.75">
      <c r="B39" s="253"/>
      <c r="C39" s="454"/>
      <c r="D39" s="253"/>
      <c r="E39" s="253"/>
      <c r="F39" s="253"/>
      <c r="G39" s="253"/>
      <c r="H39" s="253"/>
      <c r="I39" s="253"/>
    </row>
    <row r="40" spans="2:9" ht="12.75">
      <c r="B40" s="253"/>
      <c r="C40" s="454"/>
      <c r="D40" s="253"/>
      <c r="E40" s="253"/>
      <c r="F40" s="253"/>
      <c r="G40" s="253"/>
      <c r="H40" s="253"/>
      <c r="I40" s="253"/>
    </row>
    <row r="41" spans="2:9" ht="12.75">
      <c r="B41" s="253"/>
      <c r="C41" s="454"/>
      <c r="D41" s="253"/>
      <c r="E41" s="253"/>
      <c r="F41" s="253"/>
      <c r="G41" s="253"/>
      <c r="H41" s="253"/>
      <c r="I41" s="253"/>
    </row>
    <row r="42" spans="2:9" ht="12.75">
      <c r="B42" s="253"/>
      <c r="C42" s="454"/>
      <c r="D42" s="253"/>
      <c r="E42" s="253"/>
      <c r="F42" s="253"/>
      <c r="G42" s="253"/>
      <c r="H42" s="253"/>
      <c r="I42" s="253"/>
    </row>
    <row r="43" spans="2:9" ht="12.75">
      <c r="B43" s="253"/>
      <c r="C43" s="454"/>
      <c r="D43" s="253"/>
      <c r="E43" s="253"/>
      <c r="F43" s="253"/>
      <c r="G43" s="253"/>
      <c r="H43" s="253"/>
      <c r="I43" s="253"/>
    </row>
    <row r="44" spans="2:9" ht="12.75">
      <c r="B44" s="253"/>
      <c r="C44" s="454"/>
      <c r="D44" s="253"/>
      <c r="E44" s="253"/>
      <c r="F44" s="253"/>
      <c r="G44" s="253"/>
      <c r="H44" s="253"/>
      <c r="I44" s="253"/>
    </row>
    <row r="45" spans="2:9" ht="12.75">
      <c r="B45" s="253"/>
      <c r="C45" s="454"/>
      <c r="D45" s="253"/>
      <c r="E45" s="253"/>
      <c r="F45" s="253"/>
      <c r="G45" s="253"/>
      <c r="H45" s="253"/>
      <c r="I45" s="253"/>
    </row>
    <row r="46" spans="2:9" ht="12.75">
      <c r="B46" s="253"/>
      <c r="C46" s="454"/>
      <c r="D46" s="253"/>
      <c r="E46" s="253"/>
      <c r="F46" s="253"/>
      <c r="G46" s="253"/>
      <c r="H46" s="253"/>
      <c r="I46" s="253"/>
    </row>
    <row r="47" spans="2:9" ht="12.75">
      <c r="B47" s="253"/>
      <c r="C47" s="454"/>
      <c r="D47" s="253"/>
      <c r="E47" s="253"/>
      <c r="F47" s="253"/>
      <c r="G47" s="253"/>
      <c r="H47" s="253"/>
      <c r="I47" s="253"/>
    </row>
    <row r="48" spans="2:9" ht="12.75">
      <c r="B48" s="253"/>
      <c r="C48" s="454"/>
      <c r="D48" s="253"/>
      <c r="E48" s="253"/>
      <c r="F48" s="253"/>
      <c r="G48" s="253"/>
      <c r="H48" s="253"/>
      <c r="I48" s="253"/>
    </row>
    <row r="49" spans="2:9" ht="12.75">
      <c r="B49" s="253"/>
      <c r="C49" s="454"/>
      <c r="D49" s="253"/>
      <c r="E49" s="253"/>
      <c r="F49" s="253"/>
      <c r="G49" s="253"/>
      <c r="H49" s="253"/>
      <c r="I49" s="253"/>
    </row>
    <row r="50" spans="2:9" ht="12.75">
      <c r="B50" s="253"/>
      <c r="C50" s="454"/>
      <c r="D50" s="253"/>
      <c r="E50" s="253"/>
      <c r="F50" s="253"/>
      <c r="G50" s="253"/>
      <c r="H50" s="253"/>
      <c r="I50" s="253"/>
    </row>
    <row r="51" spans="2:9" ht="12.75">
      <c r="B51" s="253"/>
      <c r="C51" s="454"/>
      <c r="D51" s="253"/>
      <c r="E51" s="253"/>
      <c r="F51" s="253"/>
      <c r="G51" s="253"/>
      <c r="H51" s="253"/>
      <c r="I51" s="253"/>
    </row>
    <row r="52" spans="2:9" ht="12.75">
      <c r="B52" s="253"/>
      <c r="C52" s="454"/>
      <c r="D52" s="253"/>
      <c r="E52" s="253"/>
      <c r="F52" s="253"/>
      <c r="G52" s="253"/>
      <c r="H52" s="253"/>
      <c r="I52" s="253"/>
    </row>
    <row r="53" spans="2:9" ht="12.75">
      <c r="B53" s="253"/>
      <c r="C53" s="454"/>
      <c r="D53" s="253"/>
      <c r="E53" s="253"/>
      <c r="F53" s="253"/>
      <c r="G53" s="253"/>
      <c r="H53" s="253"/>
      <c r="I53" s="253"/>
    </row>
    <row r="54" spans="2:9" ht="12.75">
      <c r="B54" s="253"/>
      <c r="C54" s="454"/>
      <c r="D54" s="253"/>
      <c r="E54" s="253"/>
      <c r="F54" s="253"/>
      <c r="G54" s="253"/>
      <c r="H54" s="253"/>
      <c r="I54" s="253"/>
    </row>
    <row r="55" spans="2:9" ht="12.75">
      <c r="B55" s="253"/>
      <c r="C55" s="454"/>
      <c r="D55" s="253"/>
      <c r="E55" s="253"/>
      <c r="F55" s="253"/>
      <c r="G55" s="253"/>
      <c r="H55" s="253"/>
      <c r="I55" s="253"/>
    </row>
    <row r="56" spans="2:9" ht="12.75">
      <c r="B56" s="253"/>
      <c r="C56" s="454"/>
      <c r="D56" s="253"/>
      <c r="E56" s="253"/>
      <c r="F56" s="253"/>
      <c r="G56" s="253"/>
      <c r="H56" s="253"/>
      <c r="I56" s="253"/>
    </row>
    <row r="57" spans="2:9" ht="12.75">
      <c r="B57" s="253"/>
      <c r="C57" s="454"/>
      <c r="D57" s="253"/>
      <c r="E57" s="253"/>
      <c r="F57" s="253"/>
      <c r="G57" s="253"/>
      <c r="H57" s="253"/>
      <c r="I57" s="253"/>
    </row>
    <row r="58" spans="2:9" ht="12.75">
      <c r="B58" s="253"/>
      <c r="C58" s="454"/>
      <c r="D58" s="253"/>
      <c r="E58" s="253"/>
      <c r="F58" s="253"/>
      <c r="G58" s="253"/>
      <c r="H58" s="253"/>
      <c r="I58" s="253"/>
    </row>
    <row r="59" spans="2:9" ht="12.75">
      <c r="B59" s="253"/>
      <c r="C59" s="454"/>
      <c r="D59" s="253"/>
      <c r="E59" s="253"/>
      <c r="F59" s="253"/>
      <c r="G59" s="253"/>
      <c r="H59" s="253"/>
      <c r="I59" s="253"/>
    </row>
    <row r="60" spans="2:9" ht="12.75">
      <c r="B60" s="253"/>
      <c r="C60" s="454"/>
      <c r="D60" s="253"/>
      <c r="E60" s="253"/>
      <c r="F60" s="253"/>
      <c r="G60" s="253"/>
      <c r="H60" s="253"/>
      <c r="I60" s="253"/>
    </row>
    <row r="61" spans="2:9" ht="12.75">
      <c r="B61" s="253"/>
      <c r="C61" s="454"/>
      <c r="D61" s="253"/>
      <c r="E61" s="253"/>
      <c r="F61" s="253"/>
      <c r="G61" s="253"/>
      <c r="H61" s="253"/>
      <c r="I61" s="253"/>
    </row>
    <row r="62" spans="2:9" ht="12.75">
      <c r="B62" s="253"/>
      <c r="C62" s="454"/>
      <c r="D62" s="253"/>
      <c r="E62" s="253"/>
      <c r="F62" s="253"/>
      <c r="G62" s="253"/>
      <c r="H62" s="253"/>
      <c r="I62" s="253"/>
    </row>
    <row r="63" spans="2:9" ht="12.75">
      <c r="B63" s="253"/>
      <c r="C63" s="454"/>
      <c r="D63" s="253"/>
      <c r="E63" s="253"/>
      <c r="F63" s="253"/>
      <c r="G63" s="253"/>
      <c r="H63" s="253"/>
      <c r="I63" s="253"/>
    </row>
    <row r="64" spans="2:9" ht="12.75">
      <c r="B64" s="253"/>
      <c r="C64" s="454"/>
      <c r="D64" s="253"/>
      <c r="E64" s="253"/>
      <c r="F64" s="253"/>
      <c r="G64" s="253"/>
      <c r="H64" s="253"/>
      <c r="I64" s="253"/>
    </row>
    <row r="65" spans="2:9" ht="12.75">
      <c r="B65" s="253"/>
      <c r="C65" s="454"/>
      <c r="D65" s="253"/>
      <c r="E65" s="253"/>
      <c r="F65" s="253"/>
      <c r="G65" s="253"/>
      <c r="H65" s="253"/>
      <c r="I65" s="253"/>
    </row>
    <row r="66" spans="2:9" ht="12.75">
      <c r="B66" s="253"/>
      <c r="C66" s="454"/>
      <c r="D66" s="253"/>
      <c r="E66" s="253"/>
      <c r="F66" s="253"/>
      <c r="G66" s="253"/>
      <c r="H66" s="253"/>
      <c r="I66" s="253"/>
    </row>
    <row r="67" spans="2:9" ht="12.75">
      <c r="B67" s="253"/>
      <c r="C67" s="454"/>
      <c r="D67" s="253"/>
      <c r="E67" s="253"/>
      <c r="F67" s="253"/>
      <c r="G67" s="253"/>
      <c r="H67" s="253"/>
      <c r="I67" s="253"/>
    </row>
    <row r="68" spans="2:9" ht="12.75">
      <c r="B68" s="253"/>
      <c r="C68" s="454"/>
      <c r="D68" s="253"/>
      <c r="E68" s="253"/>
      <c r="F68" s="253"/>
      <c r="G68" s="253"/>
      <c r="H68" s="253"/>
      <c r="I68" s="253"/>
    </row>
    <row r="69" spans="2:9" ht="12.75">
      <c r="B69" s="253"/>
      <c r="C69" s="454"/>
      <c r="D69" s="253"/>
      <c r="E69" s="253"/>
      <c r="F69" s="253"/>
      <c r="G69" s="253"/>
      <c r="H69" s="253"/>
      <c r="I69" s="253"/>
    </row>
    <row r="70" spans="2:9" ht="12.75">
      <c r="B70" s="253"/>
      <c r="C70" s="454"/>
      <c r="D70" s="253"/>
      <c r="E70" s="253"/>
      <c r="F70" s="253"/>
      <c r="G70" s="253"/>
      <c r="H70" s="253"/>
      <c r="I70" s="253"/>
    </row>
    <row r="71" spans="2:9" ht="12.75">
      <c r="B71" s="253"/>
      <c r="C71" s="454"/>
      <c r="D71" s="253"/>
      <c r="E71" s="253"/>
      <c r="F71" s="253"/>
      <c r="G71" s="253"/>
      <c r="H71" s="253"/>
      <c r="I71" s="253"/>
    </row>
    <row r="72" spans="2:9" ht="12.75">
      <c r="B72" s="253"/>
      <c r="C72" s="454"/>
      <c r="D72" s="253"/>
      <c r="E72" s="253"/>
      <c r="F72" s="253"/>
      <c r="G72" s="253"/>
      <c r="H72" s="253"/>
      <c r="I72" s="253"/>
    </row>
    <row r="73" spans="1:21" ht="12.75">
      <c r="A73" s="252"/>
      <c r="B73" s="590"/>
      <c r="C73" s="591"/>
      <c r="D73" s="590"/>
      <c r="E73" s="590"/>
      <c r="F73" s="590"/>
      <c r="G73" s="590"/>
      <c r="H73" s="590"/>
      <c r="I73" s="590"/>
      <c r="J73" s="252"/>
      <c r="K73" s="252"/>
      <c r="L73" s="252"/>
      <c r="M73" s="251"/>
      <c r="N73" s="251"/>
      <c r="O73" s="252"/>
      <c r="P73" s="251"/>
      <c r="Q73" s="251"/>
      <c r="R73" s="252"/>
      <c r="S73" s="251"/>
      <c r="T73" s="252"/>
      <c r="U73" s="252"/>
    </row>
    <row r="74" spans="1:21" ht="12.75">
      <c r="A74" s="252"/>
      <c r="B74" s="590"/>
      <c r="C74" s="591"/>
      <c r="D74" s="590"/>
      <c r="E74" s="590"/>
      <c r="F74" s="590"/>
      <c r="G74" s="590"/>
      <c r="H74" s="590"/>
      <c r="I74" s="590"/>
      <c r="J74" s="252"/>
      <c r="K74" s="252"/>
      <c r="L74" s="252"/>
      <c r="M74" s="251"/>
      <c r="N74" s="251"/>
      <c r="O74" s="252"/>
      <c r="P74" s="251"/>
      <c r="Q74" s="251"/>
      <c r="R74" s="252"/>
      <c r="S74" s="251"/>
      <c r="T74" s="252"/>
      <c r="U74" s="252"/>
    </row>
    <row r="75" spans="1:21" ht="12.75">
      <c r="A75" s="252"/>
      <c r="B75" s="590"/>
      <c r="C75" s="591"/>
      <c r="D75" s="590"/>
      <c r="E75" s="590"/>
      <c r="F75" s="590"/>
      <c r="G75" s="590"/>
      <c r="H75" s="590"/>
      <c r="I75" s="590"/>
      <c r="J75" s="252"/>
      <c r="K75" s="252"/>
      <c r="L75" s="252"/>
      <c r="M75" s="251"/>
      <c r="N75" s="251"/>
      <c r="O75" s="252"/>
      <c r="P75" s="251"/>
      <c r="Q75" s="251"/>
      <c r="R75" s="252"/>
      <c r="S75" s="251"/>
      <c r="T75" s="252"/>
      <c r="U75" s="252"/>
    </row>
    <row r="76" spans="1:21" ht="12.75">
      <c r="A76" s="252"/>
      <c r="B76" s="590"/>
      <c r="C76" s="591"/>
      <c r="D76" s="590"/>
      <c r="E76" s="590"/>
      <c r="F76" s="590"/>
      <c r="G76" s="590"/>
      <c r="H76" s="590"/>
      <c r="I76" s="590"/>
      <c r="J76" s="252"/>
      <c r="K76" s="252"/>
      <c r="L76" s="252"/>
      <c r="M76" s="251"/>
      <c r="N76" s="251"/>
      <c r="O76" s="252"/>
      <c r="P76" s="251"/>
      <c r="Q76" s="251"/>
      <c r="R76" s="252"/>
      <c r="S76" s="251"/>
      <c r="T76" s="252"/>
      <c r="U76" s="252"/>
    </row>
    <row r="77" spans="1:21" ht="12.75">
      <c r="A77" s="252"/>
      <c r="B77" s="590"/>
      <c r="C77" s="591"/>
      <c r="D77" s="590"/>
      <c r="E77" s="590"/>
      <c r="F77" s="590"/>
      <c r="G77" s="590"/>
      <c r="H77" s="590"/>
      <c r="I77" s="590"/>
      <c r="J77" s="252"/>
      <c r="K77" s="252"/>
      <c r="L77" s="252"/>
      <c r="M77" s="251"/>
      <c r="N77" s="251"/>
      <c r="O77" s="252"/>
      <c r="P77" s="251"/>
      <c r="Q77" s="251"/>
      <c r="R77" s="252"/>
      <c r="S77" s="251"/>
      <c r="T77" s="252"/>
      <c r="U77" s="252"/>
    </row>
    <row r="78" spans="1:21" ht="12.75">
      <c r="A78" s="252"/>
      <c r="B78" s="590"/>
      <c r="C78" s="591"/>
      <c r="D78" s="590"/>
      <c r="E78" s="590"/>
      <c r="F78" s="590"/>
      <c r="G78" s="590"/>
      <c r="H78" s="590"/>
      <c r="I78" s="590"/>
      <c r="J78" s="252"/>
      <c r="K78" s="252"/>
      <c r="L78" s="252"/>
      <c r="M78" s="251"/>
      <c r="N78" s="251"/>
      <c r="O78" s="252"/>
      <c r="P78" s="251"/>
      <c r="Q78" s="251"/>
      <c r="R78" s="252"/>
      <c r="S78" s="251"/>
      <c r="T78" s="252"/>
      <c r="U78" s="252"/>
    </row>
    <row r="79" spans="1:21" ht="12.75">
      <c r="A79" s="252"/>
      <c r="B79" s="590"/>
      <c r="C79" s="591"/>
      <c r="D79" s="590"/>
      <c r="E79" s="590"/>
      <c r="F79" s="590"/>
      <c r="G79" s="590"/>
      <c r="H79" s="590"/>
      <c r="I79" s="590"/>
      <c r="J79" s="252"/>
      <c r="K79" s="252"/>
      <c r="L79" s="252"/>
      <c r="M79" s="251"/>
      <c r="N79" s="251"/>
      <c r="O79" s="252"/>
      <c r="P79" s="251"/>
      <c r="Q79" s="251"/>
      <c r="R79" s="252"/>
      <c r="S79" s="251"/>
      <c r="T79" s="252"/>
      <c r="U79" s="252"/>
    </row>
    <row r="80" spans="1:21" ht="12.75">
      <c r="A80" s="252"/>
      <c r="B80" s="590"/>
      <c r="C80" s="591"/>
      <c r="D80" s="590"/>
      <c r="E80" s="590"/>
      <c r="F80" s="590"/>
      <c r="G80" s="590"/>
      <c r="H80" s="590"/>
      <c r="I80" s="590"/>
      <c r="J80" s="252"/>
      <c r="K80" s="252"/>
      <c r="L80" s="252"/>
      <c r="M80" s="251"/>
      <c r="N80" s="251"/>
      <c r="O80" s="252"/>
      <c r="P80" s="251"/>
      <c r="Q80" s="251"/>
      <c r="R80" s="252"/>
      <c r="S80" s="251"/>
      <c r="T80" s="252"/>
      <c r="U80" s="252"/>
    </row>
    <row r="81" spans="1:21" ht="12.75">
      <c r="A81" s="252"/>
      <c r="B81" s="590"/>
      <c r="C81" s="591"/>
      <c r="D81" s="590"/>
      <c r="E81" s="590"/>
      <c r="F81" s="590"/>
      <c r="G81" s="590"/>
      <c r="H81" s="590"/>
      <c r="I81" s="590"/>
      <c r="J81" s="252"/>
      <c r="K81" s="252"/>
      <c r="L81" s="252"/>
      <c r="M81" s="251"/>
      <c r="N81" s="251"/>
      <c r="O81" s="252"/>
      <c r="P81" s="251"/>
      <c r="Q81" s="251"/>
      <c r="R81" s="252"/>
      <c r="S81" s="251"/>
      <c r="T81" s="252"/>
      <c r="U81" s="252"/>
    </row>
    <row r="82" spans="1:21" ht="12.75">
      <c r="A82" s="252"/>
      <c r="B82" s="590"/>
      <c r="C82" s="591"/>
      <c r="D82" s="590"/>
      <c r="E82" s="590"/>
      <c r="F82" s="590"/>
      <c r="G82" s="590"/>
      <c r="H82" s="590"/>
      <c r="I82" s="590"/>
      <c r="J82" s="252"/>
      <c r="K82" s="252"/>
      <c r="L82" s="252"/>
      <c r="M82" s="251"/>
      <c r="N82" s="251"/>
      <c r="O82" s="252"/>
      <c r="P82" s="251"/>
      <c r="Q82" s="251"/>
      <c r="R82" s="252"/>
      <c r="S82" s="251"/>
      <c r="T82" s="252"/>
      <c r="U82" s="252"/>
    </row>
    <row r="83" spans="1:21" ht="12.75">
      <c r="A83" s="252"/>
      <c r="B83" s="590"/>
      <c r="C83" s="591"/>
      <c r="D83" s="590"/>
      <c r="E83" s="590"/>
      <c r="F83" s="590"/>
      <c r="G83" s="590"/>
      <c r="H83" s="590"/>
      <c r="I83" s="590"/>
      <c r="J83" s="252"/>
      <c r="K83" s="252"/>
      <c r="L83" s="252"/>
      <c r="M83" s="251"/>
      <c r="N83" s="251"/>
      <c r="O83" s="252"/>
      <c r="P83" s="251"/>
      <c r="Q83" s="251"/>
      <c r="R83" s="252"/>
      <c r="S83" s="251"/>
      <c r="T83" s="252"/>
      <c r="U83" s="252"/>
    </row>
    <row r="84" spans="1:21" ht="12.75">
      <c r="A84" s="252"/>
      <c r="B84" s="590"/>
      <c r="C84" s="591"/>
      <c r="D84" s="590"/>
      <c r="E84" s="590"/>
      <c r="F84" s="590"/>
      <c r="G84" s="590"/>
      <c r="H84" s="590"/>
      <c r="I84" s="590"/>
      <c r="J84" s="252"/>
      <c r="K84" s="252"/>
      <c r="L84" s="252"/>
      <c r="M84" s="251"/>
      <c r="N84" s="251"/>
      <c r="O84" s="252"/>
      <c r="P84" s="251"/>
      <c r="Q84" s="251"/>
      <c r="R84" s="252"/>
      <c r="S84" s="251"/>
      <c r="T84" s="252"/>
      <c r="U84" s="252"/>
    </row>
    <row r="85" spans="1:21" ht="12.75">
      <c r="A85" s="252"/>
      <c r="B85" s="590"/>
      <c r="C85" s="591"/>
      <c r="D85" s="590"/>
      <c r="E85" s="590"/>
      <c r="F85" s="590"/>
      <c r="G85" s="590"/>
      <c r="H85" s="590"/>
      <c r="I85" s="590"/>
      <c r="J85" s="252"/>
      <c r="K85" s="252"/>
      <c r="L85" s="252"/>
      <c r="M85" s="251"/>
      <c r="N85" s="251"/>
      <c r="O85" s="252"/>
      <c r="P85" s="251"/>
      <c r="Q85" s="251"/>
      <c r="R85" s="252"/>
      <c r="S85" s="251"/>
      <c r="T85" s="252"/>
      <c r="U85" s="252"/>
    </row>
    <row r="86" spans="1:21" ht="12.75">
      <c r="A86" s="252"/>
      <c r="B86" s="590"/>
      <c r="C86" s="591"/>
      <c r="D86" s="590"/>
      <c r="E86" s="590"/>
      <c r="F86" s="590"/>
      <c r="G86" s="590"/>
      <c r="H86" s="590"/>
      <c r="I86" s="590"/>
      <c r="J86" s="252"/>
      <c r="K86" s="252"/>
      <c r="L86" s="252"/>
      <c r="M86" s="251"/>
      <c r="N86" s="251"/>
      <c r="O86" s="252"/>
      <c r="P86" s="251"/>
      <c r="Q86" s="251"/>
      <c r="R86" s="252"/>
      <c r="S86" s="251"/>
      <c r="T86" s="252"/>
      <c r="U86" s="252"/>
    </row>
    <row r="87" spans="1:22" ht="35.25" customHeight="1">
      <c r="A87" s="764"/>
      <c r="B87" s="764"/>
      <c r="C87" s="764"/>
      <c r="D87" s="764"/>
      <c r="E87" s="764"/>
      <c r="F87" s="764"/>
      <c r="G87" s="764"/>
      <c r="H87" s="764"/>
      <c r="I87" s="764"/>
      <c r="J87" s="764"/>
      <c r="K87" s="764"/>
      <c r="L87" s="764"/>
      <c r="M87" s="764"/>
      <c r="N87" s="764"/>
      <c r="O87" s="764"/>
      <c r="P87" s="764"/>
      <c r="Q87" s="764"/>
      <c r="R87" s="764"/>
      <c r="S87" s="764"/>
      <c r="T87" s="764"/>
      <c r="U87" s="764"/>
      <c r="V87" s="260"/>
    </row>
    <row r="88" spans="1:21" ht="12.75">
      <c r="A88" s="252"/>
      <c r="B88" s="590"/>
      <c r="C88" s="591"/>
      <c r="D88" s="590"/>
      <c r="E88" s="590"/>
      <c r="F88" s="590"/>
      <c r="G88" s="590"/>
      <c r="H88" s="590"/>
      <c r="I88" s="590"/>
      <c r="J88" s="252"/>
      <c r="K88" s="252"/>
      <c r="L88" s="252"/>
      <c r="M88" s="251"/>
      <c r="N88" s="251"/>
      <c r="O88" s="252"/>
      <c r="P88" s="251"/>
      <c r="Q88" s="251"/>
      <c r="R88" s="252"/>
      <c r="S88" s="251"/>
      <c r="T88" s="252"/>
      <c r="U88" s="252"/>
    </row>
    <row r="89" spans="1:21" ht="12.75">
      <c r="A89" s="252"/>
      <c r="B89" s="590"/>
      <c r="C89" s="591"/>
      <c r="D89" s="590"/>
      <c r="E89" s="590"/>
      <c r="F89" s="590"/>
      <c r="G89" s="590"/>
      <c r="H89" s="590"/>
      <c r="I89" s="590"/>
      <c r="J89" s="252"/>
      <c r="K89" s="252"/>
      <c r="L89" s="252"/>
      <c r="M89" s="251"/>
      <c r="N89" s="251"/>
      <c r="O89" s="252"/>
      <c r="P89" s="251"/>
      <c r="Q89" s="251"/>
      <c r="R89" s="252"/>
      <c r="S89" s="251"/>
      <c r="T89" s="252"/>
      <c r="U89" s="252"/>
    </row>
    <row r="90" spans="1:21" ht="12.75">
      <c r="A90" s="252"/>
      <c r="B90" s="590"/>
      <c r="C90" s="591"/>
      <c r="D90" s="590"/>
      <c r="E90" s="590"/>
      <c r="F90" s="590"/>
      <c r="G90" s="590"/>
      <c r="H90" s="590"/>
      <c r="I90" s="590"/>
      <c r="J90" s="252"/>
      <c r="K90" s="252"/>
      <c r="L90" s="252"/>
      <c r="M90" s="251"/>
      <c r="N90" s="251"/>
      <c r="O90" s="252"/>
      <c r="P90" s="251"/>
      <c r="Q90" s="251"/>
      <c r="R90" s="252"/>
      <c r="S90" s="251"/>
      <c r="T90" s="252"/>
      <c r="U90" s="252"/>
    </row>
    <row r="91" spans="1:21" ht="12.75">
      <c r="A91" s="252"/>
      <c r="B91" s="590"/>
      <c r="C91" s="591"/>
      <c r="D91" s="590"/>
      <c r="E91" s="590"/>
      <c r="F91" s="590"/>
      <c r="G91" s="590"/>
      <c r="H91" s="590"/>
      <c r="I91" s="590"/>
      <c r="J91" s="252"/>
      <c r="K91" s="252"/>
      <c r="L91" s="252"/>
      <c r="M91" s="251"/>
      <c r="N91" s="251"/>
      <c r="O91" s="252"/>
      <c r="P91" s="251"/>
      <c r="Q91" s="251"/>
      <c r="R91" s="252"/>
      <c r="S91" s="251"/>
      <c r="T91" s="252"/>
      <c r="U91" s="252"/>
    </row>
    <row r="92" spans="1:21" ht="12.75">
      <c r="A92" s="252"/>
      <c r="B92" s="590"/>
      <c r="C92" s="591"/>
      <c r="D92" s="590"/>
      <c r="E92" s="590"/>
      <c r="F92" s="590"/>
      <c r="G92" s="590"/>
      <c r="H92" s="590"/>
      <c r="I92" s="590"/>
      <c r="J92" s="252"/>
      <c r="K92" s="252"/>
      <c r="L92" s="252"/>
      <c r="M92" s="251"/>
      <c r="N92" s="251"/>
      <c r="O92" s="252"/>
      <c r="P92" s="251"/>
      <c r="Q92" s="251"/>
      <c r="R92" s="252"/>
      <c r="S92" s="251"/>
      <c r="T92" s="252"/>
      <c r="U92" s="252"/>
    </row>
    <row r="93" spans="1:22" ht="33.75" customHeight="1">
      <c r="A93" s="765" t="s">
        <v>154</v>
      </c>
      <c r="B93" s="765"/>
      <c r="C93" s="765"/>
      <c r="D93" s="765"/>
      <c r="E93" s="765"/>
      <c r="F93" s="765"/>
      <c r="G93" s="765"/>
      <c r="H93" s="765"/>
      <c r="I93" s="765"/>
      <c r="J93" s="765"/>
      <c r="K93" s="765"/>
      <c r="L93" s="765"/>
      <c r="M93" s="765"/>
      <c r="N93" s="765"/>
      <c r="O93" s="765"/>
      <c r="P93" s="765"/>
      <c r="Q93" s="765"/>
      <c r="R93" s="765"/>
      <c r="S93" s="765"/>
      <c r="T93" s="765"/>
      <c r="U93" s="765"/>
      <c r="V93" s="261"/>
    </row>
    <row r="94" spans="1:21" ht="12.75">
      <c r="A94" s="252"/>
      <c r="B94" s="590"/>
      <c r="C94" s="591"/>
      <c r="D94" s="590"/>
      <c r="E94" s="590"/>
      <c r="F94" s="590"/>
      <c r="G94" s="590"/>
      <c r="H94" s="590"/>
      <c r="I94" s="590"/>
      <c r="J94" s="252"/>
      <c r="K94" s="252"/>
      <c r="L94" s="252"/>
      <c r="M94" s="251"/>
      <c r="N94" s="251"/>
      <c r="O94" s="252"/>
      <c r="P94" s="251"/>
      <c r="Q94" s="251"/>
      <c r="R94" s="252"/>
      <c r="S94" s="251"/>
      <c r="T94" s="252"/>
      <c r="U94" s="252"/>
    </row>
    <row r="95" spans="1:21" ht="12.75">
      <c r="A95" s="252"/>
      <c r="B95" s="590"/>
      <c r="C95" s="591"/>
      <c r="D95" s="590"/>
      <c r="E95" s="590"/>
      <c r="F95" s="590"/>
      <c r="G95" s="590"/>
      <c r="H95" s="590"/>
      <c r="I95" s="590"/>
      <c r="J95" s="252"/>
      <c r="K95" s="252"/>
      <c r="L95" s="252"/>
      <c r="M95" s="251"/>
      <c r="N95" s="251"/>
      <c r="O95" s="252"/>
      <c r="P95" s="251"/>
      <c r="Q95" s="251"/>
      <c r="R95" s="252"/>
      <c r="S95" s="251"/>
      <c r="T95" s="252"/>
      <c r="U95" s="252"/>
    </row>
    <row r="96" spans="1:21" ht="12.75">
      <c r="A96" s="252"/>
      <c r="B96" s="590"/>
      <c r="C96" s="591"/>
      <c r="D96" s="590"/>
      <c r="E96" s="590"/>
      <c r="F96" s="590"/>
      <c r="G96" s="590"/>
      <c r="H96" s="590"/>
      <c r="I96" s="590"/>
      <c r="J96" s="252"/>
      <c r="K96" s="252"/>
      <c r="L96" s="252"/>
      <c r="M96" s="251"/>
      <c r="N96" s="251"/>
      <c r="O96" s="252"/>
      <c r="P96" s="251"/>
      <c r="Q96" s="251"/>
      <c r="R96" s="252"/>
      <c r="S96" s="251"/>
      <c r="T96" s="252"/>
      <c r="U96" s="252"/>
    </row>
    <row r="97" spans="2:9" ht="12.75">
      <c r="B97" s="253"/>
      <c r="C97" s="454"/>
      <c r="D97" s="253"/>
      <c r="E97" s="253"/>
      <c r="F97" s="253"/>
      <c r="G97" s="253"/>
      <c r="H97" s="253"/>
      <c r="I97" s="253"/>
    </row>
    <row r="98" spans="1:22" ht="15.75" customHeight="1">
      <c r="A98" s="766" t="s">
        <v>155</v>
      </c>
      <c r="B98" s="766"/>
      <c r="C98" s="766"/>
      <c r="D98" s="766"/>
      <c r="E98" s="766"/>
      <c r="F98" s="766"/>
      <c r="G98" s="766"/>
      <c r="H98" s="766"/>
      <c r="I98" s="766"/>
      <c r="J98" s="766"/>
      <c r="K98" s="766"/>
      <c r="L98" s="766"/>
      <c r="M98" s="766"/>
      <c r="N98" s="766"/>
      <c r="O98" s="766"/>
      <c r="P98" s="766"/>
      <c r="Q98" s="766"/>
      <c r="R98" s="766"/>
      <c r="S98" s="766"/>
      <c r="T98" s="766"/>
      <c r="U98" s="766"/>
      <c r="V98" s="262"/>
    </row>
    <row r="99" spans="1:9" ht="12.75">
      <c r="A99" s="44"/>
      <c r="B99" s="253"/>
      <c r="C99" s="454"/>
      <c r="D99" s="253"/>
      <c r="E99" s="253"/>
      <c r="F99" s="253"/>
      <c r="G99" s="253"/>
      <c r="H99" s="253"/>
      <c r="I99" s="253"/>
    </row>
    <row r="100" spans="2:9" ht="12.75">
      <c r="B100" s="253"/>
      <c r="C100" s="454"/>
      <c r="D100" s="253"/>
      <c r="E100" s="253"/>
      <c r="F100" s="253"/>
      <c r="G100" s="253"/>
      <c r="H100" s="253"/>
      <c r="I100" s="253"/>
    </row>
    <row r="101" spans="2:9" ht="12.75">
      <c r="B101" s="253"/>
      <c r="C101" s="454"/>
      <c r="D101" s="253"/>
      <c r="E101" s="253"/>
      <c r="F101" s="253"/>
      <c r="G101" s="253"/>
      <c r="H101" s="253"/>
      <c r="I101" s="253"/>
    </row>
    <row r="102" spans="2:9" ht="12.75">
      <c r="B102" s="253"/>
      <c r="C102" s="454"/>
      <c r="D102" s="253"/>
      <c r="E102" s="253"/>
      <c r="F102" s="253"/>
      <c r="G102" s="253"/>
      <c r="H102" s="253"/>
      <c r="I102" s="253"/>
    </row>
    <row r="103" spans="2:9" ht="12.75">
      <c r="B103" s="253"/>
      <c r="C103" s="454"/>
      <c r="D103" s="253"/>
      <c r="E103" s="253"/>
      <c r="F103" s="253"/>
      <c r="G103" s="253"/>
      <c r="H103" s="253"/>
      <c r="I103" s="253"/>
    </row>
    <row r="104" spans="1:21" s="254" customFormat="1" ht="21.75" customHeight="1">
      <c r="A104" s="744" t="s">
        <v>156</v>
      </c>
      <c r="B104" s="745"/>
      <c r="C104" s="745"/>
      <c r="D104" s="745"/>
      <c r="E104" s="745"/>
      <c r="F104" s="745"/>
      <c r="G104" s="745"/>
      <c r="H104" s="745"/>
      <c r="I104" s="745"/>
      <c r="J104" s="745"/>
      <c r="K104" s="745"/>
      <c r="L104" s="745"/>
      <c r="M104" s="745"/>
      <c r="N104" s="745"/>
      <c r="O104" s="745"/>
      <c r="P104" s="745"/>
      <c r="Q104" s="745"/>
      <c r="R104" s="745"/>
      <c r="S104" s="745"/>
      <c r="T104" s="745"/>
      <c r="U104" s="746"/>
    </row>
    <row r="105" spans="1:21" s="254" customFormat="1" ht="24" customHeight="1">
      <c r="A105" s="757" t="s">
        <v>157</v>
      </c>
      <c r="B105" s="758"/>
      <c r="C105" s="758"/>
      <c r="D105" s="758"/>
      <c r="E105" s="758"/>
      <c r="F105" s="758"/>
      <c r="G105" s="758"/>
      <c r="H105" s="758"/>
      <c r="I105" s="758"/>
      <c r="J105" s="758"/>
      <c r="K105" s="758"/>
      <c r="L105" s="758"/>
      <c r="M105" s="758"/>
      <c r="N105" s="758"/>
      <c r="O105" s="758"/>
      <c r="P105" s="758"/>
      <c r="Q105" s="758"/>
      <c r="R105" s="758"/>
      <c r="S105" s="758"/>
      <c r="T105" s="758"/>
      <c r="U105" s="759"/>
    </row>
    <row r="106" spans="1:19" s="254" customFormat="1" ht="5.25" customHeight="1">
      <c r="A106" s="256"/>
      <c r="B106" s="256"/>
      <c r="C106" s="455"/>
      <c r="D106" s="256"/>
      <c r="E106" s="256"/>
      <c r="F106" s="256"/>
      <c r="G106" s="256"/>
      <c r="H106" s="256"/>
      <c r="I106" s="256"/>
      <c r="J106" s="256"/>
      <c r="K106" s="256"/>
      <c r="L106" s="256"/>
      <c r="M106" s="520"/>
      <c r="N106" s="520"/>
      <c r="O106" s="256"/>
      <c r="P106" s="520"/>
      <c r="Q106" s="520"/>
      <c r="R106" s="256"/>
      <c r="S106" s="540"/>
    </row>
    <row r="107" spans="1:21" s="255" customFormat="1" ht="23.25" customHeight="1">
      <c r="A107" s="696" t="s">
        <v>158</v>
      </c>
      <c r="B107" s="697"/>
      <c r="C107" s="697"/>
      <c r="D107" s="697"/>
      <c r="E107" s="697"/>
      <c r="F107" s="697"/>
      <c r="G107" s="697"/>
      <c r="H107" s="697"/>
      <c r="I107" s="697"/>
      <c r="J107" s="697"/>
      <c r="K107" s="697"/>
      <c r="L107" s="697"/>
      <c r="M107" s="697"/>
      <c r="N107" s="697"/>
      <c r="O107" s="697"/>
      <c r="P107" s="697"/>
      <c r="Q107" s="697"/>
      <c r="R107" s="697"/>
      <c r="S107" s="697"/>
      <c r="T107" s="697"/>
      <c r="U107" s="698"/>
    </row>
    <row r="108" spans="1:18" ht="4.5" customHeight="1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</row>
    <row r="109" spans="1:21" ht="33.75" customHeight="1">
      <c r="A109" s="747" t="s">
        <v>159</v>
      </c>
      <c r="B109" s="707" t="s">
        <v>101</v>
      </c>
      <c r="C109" s="708"/>
      <c r="D109" s="750" t="s">
        <v>160</v>
      </c>
      <c r="E109" s="711" t="s">
        <v>161</v>
      </c>
      <c r="F109" s="699" t="s">
        <v>162</v>
      </c>
      <c r="G109" s="699" t="s">
        <v>163</v>
      </c>
      <c r="H109" s="699" t="s">
        <v>164</v>
      </c>
      <c r="I109" s="699" t="s">
        <v>165</v>
      </c>
      <c r="J109" s="699" t="s">
        <v>166</v>
      </c>
      <c r="K109" s="699"/>
      <c r="L109" s="699"/>
      <c r="M109" s="703" t="s">
        <v>167</v>
      </c>
      <c r="N109" s="703"/>
      <c r="O109" s="701" t="s">
        <v>168</v>
      </c>
      <c r="P109" s="717" t="s">
        <v>169</v>
      </c>
      <c r="Q109" s="703"/>
      <c r="R109" s="739" t="s">
        <v>170</v>
      </c>
      <c r="S109" s="720" t="s">
        <v>171</v>
      </c>
      <c r="T109" s="692"/>
      <c r="U109" s="693" t="s">
        <v>172</v>
      </c>
    </row>
    <row r="110" spans="1:25" ht="19.5" customHeight="1">
      <c r="A110" s="748"/>
      <c r="B110" s="283" t="s">
        <v>173</v>
      </c>
      <c r="C110" s="343" t="s">
        <v>174</v>
      </c>
      <c r="D110" s="751"/>
      <c r="E110" s="712"/>
      <c r="F110" s="700"/>
      <c r="G110" s="700"/>
      <c r="H110" s="700"/>
      <c r="I110" s="700"/>
      <c r="J110" s="318" t="s">
        <v>175</v>
      </c>
      <c r="K110" s="318" t="s">
        <v>176</v>
      </c>
      <c r="L110" s="514" t="s">
        <v>177</v>
      </c>
      <c r="M110" s="521" t="s">
        <v>173</v>
      </c>
      <c r="N110" s="521" t="s">
        <v>174</v>
      </c>
      <c r="O110" s="704"/>
      <c r="P110" s="563" t="s">
        <v>173</v>
      </c>
      <c r="Q110" s="564" t="s">
        <v>174</v>
      </c>
      <c r="R110" s="740"/>
      <c r="S110" s="531" t="s">
        <v>178</v>
      </c>
      <c r="T110" s="281" t="s">
        <v>174</v>
      </c>
      <c r="U110" s="694"/>
      <c r="X110" s="466"/>
      <c r="Y110" s="466"/>
    </row>
    <row r="111" spans="1:25" ht="18.75" customHeight="1">
      <c r="A111" s="749"/>
      <c r="B111" s="306" t="s">
        <v>30</v>
      </c>
      <c r="C111" s="304" t="s">
        <v>179</v>
      </c>
      <c r="D111" s="311" t="s">
        <v>180</v>
      </c>
      <c r="E111" s="306" t="s">
        <v>35</v>
      </c>
      <c r="F111" s="304" t="s">
        <v>26</v>
      </c>
      <c r="G111" s="304" t="s">
        <v>28</v>
      </c>
      <c r="H111" s="304" t="s">
        <v>181</v>
      </c>
      <c r="I111" s="304" t="s">
        <v>182</v>
      </c>
      <c r="J111" s="304" t="s">
        <v>183</v>
      </c>
      <c r="K111" s="304" t="s">
        <v>31</v>
      </c>
      <c r="L111" s="304" t="s">
        <v>184</v>
      </c>
      <c r="M111" s="524" t="s">
        <v>185</v>
      </c>
      <c r="N111" s="524" t="s">
        <v>29</v>
      </c>
      <c r="O111" s="320" t="s">
        <v>186</v>
      </c>
      <c r="P111" s="565" t="s">
        <v>33</v>
      </c>
      <c r="Q111" s="524" t="s">
        <v>187</v>
      </c>
      <c r="R111" s="311" t="s">
        <v>188</v>
      </c>
      <c r="S111" s="534" t="s">
        <v>189</v>
      </c>
      <c r="T111" s="304" t="s">
        <v>190</v>
      </c>
      <c r="U111" s="307" t="s">
        <v>191</v>
      </c>
      <c r="X111" s="466"/>
      <c r="Y111" s="466"/>
    </row>
    <row r="112" spans="1:29" ht="24.75" customHeight="1">
      <c r="A112" s="303" t="s">
        <v>192</v>
      </c>
      <c r="B112" s="359">
        <f>SUM(B113:B115)</f>
        <v>7145</v>
      </c>
      <c r="C112" s="360">
        <f>SUM(C113:C115)</f>
        <v>48</v>
      </c>
      <c r="D112" s="361">
        <f>SUM(D113:D115)</f>
        <v>7193</v>
      </c>
      <c r="E112" s="362">
        <f>SUM(E113:E115)</f>
        <v>30</v>
      </c>
      <c r="F112" s="363">
        <f>SUM(F113:F115)</f>
        <v>6</v>
      </c>
      <c r="G112" s="363">
        <f>SUM(G113:G115)</f>
        <v>0</v>
      </c>
      <c r="H112" s="363">
        <f>SUM(H113:H115)</f>
        <v>0</v>
      </c>
      <c r="I112" s="363">
        <f>SUM(I113:I115)</f>
        <v>59</v>
      </c>
      <c r="J112" s="363">
        <f>SUM(J113:J115)</f>
        <v>4389</v>
      </c>
      <c r="K112" s="363">
        <f>SUM(K113:K115)</f>
        <v>648</v>
      </c>
      <c r="L112" s="363">
        <f>SUM(L113:L115)</f>
        <v>337</v>
      </c>
      <c r="M112" s="544">
        <f>SUM(M113:M115)</f>
        <v>5469</v>
      </c>
      <c r="N112" s="544">
        <v>0</v>
      </c>
      <c r="O112" s="380">
        <f>SUM(O113:O115)</f>
        <v>5469</v>
      </c>
      <c r="P112" s="566">
        <f>SUM(P113:P115)</f>
        <v>6</v>
      </c>
      <c r="Q112" s="544">
        <f>SUM(Q113:Q115)</f>
        <v>6</v>
      </c>
      <c r="R112" s="381">
        <f>SUM(R113:R115)</f>
        <v>12</v>
      </c>
      <c r="S112" s="582">
        <f>SUM(S113:S115)</f>
        <v>1670</v>
      </c>
      <c r="T112" s="365">
        <f>SUM(T113:T115)</f>
        <v>42</v>
      </c>
      <c r="U112" s="366">
        <f>SUM(S112,T112)</f>
        <v>1712</v>
      </c>
      <c r="X112" s="515"/>
      <c r="Y112" s="515"/>
      <c r="Z112" s="516"/>
      <c r="AA112" s="516"/>
      <c r="AB112" s="516"/>
      <c r="AC112" s="516"/>
    </row>
    <row r="113" spans="1:33" s="251" customFormat="1" ht="21" customHeight="1">
      <c r="A113" s="494" t="s">
        <v>193</v>
      </c>
      <c r="B113" s="445">
        <v>920</v>
      </c>
      <c r="C113" s="386">
        <v>17</v>
      </c>
      <c r="D113" s="461">
        <f>SUM(B113:C113)</f>
        <v>937</v>
      </c>
      <c r="E113" s="441">
        <v>5</v>
      </c>
      <c r="F113" s="442">
        <v>0</v>
      </c>
      <c r="G113" s="442">
        <v>0</v>
      </c>
      <c r="H113" s="442">
        <v>0</v>
      </c>
      <c r="I113" s="442">
        <v>10</v>
      </c>
      <c r="J113" s="442">
        <v>561</v>
      </c>
      <c r="K113" s="442">
        <v>226</v>
      </c>
      <c r="L113" s="442">
        <v>31</v>
      </c>
      <c r="M113" s="527">
        <f>SUM(E113:L113)</f>
        <v>833</v>
      </c>
      <c r="N113" s="527">
        <v>0</v>
      </c>
      <c r="O113" s="462">
        <f>SUM(M113:N113)</f>
        <v>833</v>
      </c>
      <c r="P113" s="567">
        <v>2</v>
      </c>
      <c r="Q113" s="527">
        <v>6</v>
      </c>
      <c r="R113" s="443">
        <f>SUM(P113:Q113)</f>
        <v>8</v>
      </c>
      <c r="S113" s="536">
        <f>+B113-M113-P113</f>
        <v>85</v>
      </c>
      <c r="T113" s="463">
        <f>+C113-N113-Q113</f>
        <v>11</v>
      </c>
      <c r="U113" s="444">
        <f>SUM(S113,T113)</f>
        <v>96</v>
      </c>
      <c r="V113" s="252"/>
      <c r="W113" s="252"/>
      <c r="X113" s="517"/>
      <c r="Y113" s="517"/>
      <c r="Z113" s="517"/>
      <c r="AA113" s="517"/>
      <c r="AB113" s="517"/>
      <c r="AC113" s="517"/>
      <c r="AD113" s="252"/>
      <c r="AE113" s="252"/>
      <c r="AF113" s="252"/>
      <c r="AG113" s="252"/>
    </row>
    <row r="114" spans="1:33" s="251" customFormat="1" ht="21" customHeight="1">
      <c r="A114" s="494" t="s">
        <v>194</v>
      </c>
      <c r="B114" s="445">
        <v>4015</v>
      </c>
      <c r="C114" s="386">
        <v>10</v>
      </c>
      <c r="D114" s="461">
        <f>SUM(B114:C114)</f>
        <v>4025</v>
      </c>
      <c r="E114" s="441">
        <v>0</v>
      </c>
      <c r="F114" s="442">
        <v>1</v>
      </c>
      <c r="G114" s="442">
        <v>0</v>
      </c>
      <c r="H114" s="442">
        <v>0</v>
      </c>
      <c r="I114" s="442">
        <v>2</v>
      </c>
      <c r="J114" s="442">
        <v>2448</v>
      </c>
      <c r="K114" s="442">
        <v>257</v>
      </c>
      <c r="L114" s="442">
        <v>120</v>
      </c>
      <c r="M114" s="527">
        <f>SUM(E114:L114)</f>
        <v>2828</v>
      </c>
      <c r="N114" s="527">
        <v>0</v>
      </c>
      <c r="O114" s="462">
        <f>SUM(M114:N114)</f>
        <v>2828</v>
      </c>
      <c r="P114" s="567">
        <v>4</v>
      </c>
      <c r="Q114" s="527">
        <v>0</v>
      </c>
      <c r="R114" s="443">
        <f>SUM(P114:Q114)</f>
        <v>4</v>
      </c>
      <c r="S114" s="536">
        <f>+B114-M114-P114</f>
        <v>1183</v>
      </c>
      <c r="T114" s="463">
        <f>+C114-N114-Q114</f>
        <v>10</v>
      </c>
      <c r="U114" s="444">
        <f>SUM(S114,T114)</f>
        <v>1193</v>
      </c>
      <c r="V114" s="252"/>
      <c r="W114" s="252"/>
      <c r="X114" s="517"/>
      <c r="Y114" s="517"/>
      <c r="Z114" s="517"/>
      <c r="AA114" s="517"/>
      <c r="AB114" s="517"/>
      <c r="AC114" s="517"/>
      <c r="AD114" s="252"/>
      <c r="AE114" s="252"/>
      <c r="AF114" s="252"/>
      <c r="AG114" s="252"/>
    </row>
    <row r="115" spans="1:33" s="251" customFormat="1" ht="21" customHeight="1">
      <c r="A115" s="494" t="s">
        <v>195</v>
      </c>
      <c r="B115" s="445">
        <v>2210</v>
      </c>
      <c r="C115" s="386">
        <v>21</v>
      </c>
      <c r="D115" s="461">
        <f>SUM(B115:C115)</f>
        <v>2231</v>
      </c>
      <c r="E115" s="441">
        <v>25</v>
      </c>
      <c r="F115" s="442">
        <v>5</v>
      </c>
      <c r="G115" s="442">
        <v>0</v>
      </c>
      <c r="H115" s="442">
        <v>0</v>
      </c>
      <c r="I115" s="442">
        <v>47</v>
      </c>
      <c r="J115" s="442">
        <v>1380</v>
      </c>
      <c r="K115" s="442">
        <v>165</v>
      </c>
      <c r="L115" s="442">
        <v>186</v>
      </c>
      <c r="M115" s="527">
        <f>SUM(E115:L115)</f>
        <v>1808</v>
      </c>
      <c r="N115" s="527">
        <v>0</v>
      </c>
      <c r="O115" s="462">
        <f>SUM(M115:N115)</f>
        <v>1808</v>
      </c>
      <c r="P115" s="567">
        <v>0</v>
      </c>
      <c r="Q115" s="527">
        <v>0</v>
      </c>
      <c r="R115" s="443">
        <f>SUM(P115:Q115)</f>
        <v>0</v>
      </c>
      <c r="S115" s="536">
        <f>+B115-M115-P115</f>
        <v>402</v>
      </c>
      <c r="T115" s="463">
        <f>+C115-N115-Q115</f>
        <v>21</v>
      </c>
      <c r="U115" s="444">
        <f>SUM(S115,T115)</f>
        <v>423</v>
      </c>
      <c r="V115" s="252"/>
      <c r="W115" s="252"/>
      <c r="X115" s="517"/>
      <c r="Y115" s="517"/>
      <c r="Z115" s="517"/>
      <c r="AA115" s="517"/>
      <c r="AB115" s="517"/>
      <c r="AC115" s="517"/>
      <c r="AD115" s="252"/>
      <c r="AE115" s="252"/>
      <c r="AF115" s="252"/>
      <c r="AG115" s="252"/>
    </row>
    <row r="116" spans="1:33" s="43" customFormat="1" ht="12.75" customHeight="1">
      <c r="A116" s="767" t="s">
        <v>196</v>
      </c>
      <c r="B116" s="767"/>
      <c r="C116" s="767"/>
      <c r="D116" s="767"/>
      <c r="E116" s="767"/>
      <c r="F116" s="767"/>
      <c r="G116" s="767"/>
      <c r="H116" s="767"/>
      <c r="I116" s="767"/>
      <c r="J116" s="767"/>
      <c r="K116" s="767"/>
      <c r="L116" s="767"/>
      <c r="M116" s="767"/>
      <c r="N116" s="767"/>
      <c r="O116" s="767"/>
      <c r="P116" s="767"/>
      <c r="Q116" s="767"/>
      <c r="R116" s="767"/>
      <c r="S116" s="767"/>
      <c r="T116" s="767"/>
      <c r="U116" s="767"/>
      <c r="V116" s="44"/>
      <c r="W116" s="44"/>
      <c r="X116" s="516"/>
      <c r="Y116" s="516"/>
      <c r="Z116" s="516"/>
      <c r="AA116" s="516"/>
      <c r="AB116" s="516"/>
      <c r="AC116" s="516"/>
      <c r="AD116" s="44"/>
      <c r="AE116" s="44"/>
      <c r="AF116" s="44"/>
      <c r="AG116" s="44"/>
    </row>
    <row r="117" spans="1:33" s="43" customFormat="1" ht="10.5" customHeight="1">
      <c r="A117" s="768"/>
      <c r="B117" s="768"/>
      <c r="C117" s="768"/>
      <c r="D117" s="768"/>
      <c r="E117" s="768"/>
      <c r="F117" s="768"/>
      <c r="G117" s="768"/>
      <c r="H117" s="250"/>
      <c r="I117" s="250"/>
      <c r="J117" s="250"/>
      <c r="K117" s="250"/>
      <c r="L117" s="250"/>
      <c r="M117" s="250"/>
      <c r="N117" s="250"/>
      <c r="O117" s="250"/>
      <c r="P117" s="250"/>
      <c r="Q117" s="250"/>
      <c r="R117" s="250"/>
      <c r="T117" s="44"/>
      <c r="U117" s="44"/>
      <c r="V117" s="44"/>
      <c r="W117" s="44"/>
      <c r="X117" s="516"/>
      <c r="Y117" s="516"/>
      <c r="Z117" s="516"/>
      <c r="AA117" s="516"/>
      <c r="AB117" s="516"/>
      <c r="AC117" s="516"/>
      <c r="AD117" s="44"/>
      <c r="AE117" s="44"/>
      <c r="AF117" s="44"/>
      <c r="AG117" s="44"/>
    </row>
    <row r="118" spans="1:33" s="43" customFormat="1" ht="10.5" customHeight="1">
      <c r="A118" s="249"/>
      <c r="B118" s="250"/>
      <c r="C118" s="250"/>
      <c r="D118" s="250"/>
      <c r="E118" s="250"/>
      <c r="F118" s="250"/>
      <c r="G118" s="250"/>
      <c r="H118" s="250"/>
      <c r="I118" s="250"/>
      <c r="J118" s="250"/>
      <c r="K118" s="250"/>
      <c r="L118" s="250"/>
      <c r="M118" s="250"/>
      <c r="N118" s="250"/>
      <c r="O118" s="250"/>
      <c r="P118" s="250"/>
      <c r="Q118" s="250"/>
      <c r="R118" s="250"/>
      <c r="T118" s="44"/>
      <c r="U118" s="44"/>
      <c r="V118" s="44"/>
      <c r="W118" s="44"/>
      <c r="X118" s="516"/>
      <c r="Y118" s="516"/>
      <c r="Z118" s="516"/>
      <c r="AA118" s="516"/>
      <c r="AB118" s="516"/>
      <c r="AC118" s="516"/>
      <c r="AD118" s="44"/>
      <c r="AE118" s="44"/>
      <c r="AF118" s="44"/>
      <c r="AG118" s="44"/>
    </row>
    <row r="119" spans="1:33" s="43" customFormat="1" ht="10.5" customHeight="1">
      <c r="A119" s="249"/>
      <c r="B119" s="250"/>
      <c r="C119" s="250"/>
      <c r="D119" s="250"/>
      <c r="E119" s="250"/>
      <c r="F119" s="250"/>
      <c r="G119" s="250"/>
      <c r="H119" s="250"/>
      <c r="I119" s="250"/>
      <c r="J119" s="250"/>
      <c r="K119" s="250"/>
      <c r="L119" s="250"/>
      <c r="M119" s="250"/>
      <c r="N119" s="250"/>
      <c r="O119" s="250"/>
      <c r="P119" s="250"/>
      <c r="Q119" s="250"/>
      <c r="R119" s="250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</row>
    <row r="120" spans="1:33" s="43" customFormat="1" ht="10.5" customHeight="1">
      <c r="A120" s="249"/>
      <c r="B120" s="250"/>
      <c r="C120" s="250"/>
      <c r="D120" s="250"/>
      <c r="E120" s="250"/>
      <c r="F120" s="250"/>
      <c r="G120" s="250"/>
      <c r="H120" s="250"/>
      <c r="I120" s="250"/>
      <c r="J120" s="250"/>
      <c r="K120" s="250"/>
      <c r="L120" s="250"/>
      <c r="M120" s="250"/>
      <c r="N120" s="250"/>
      <c r="O120" s="250"/>
      <c r="P120" s="250"/>
      <c r="Q120" s="250"/>
      <c r="R120" s="250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</row>
    <row r="121" spans="1:33" s="43" customFormat="1" ht="10.5" customHeight="1">
      <c r="A121" s="249"/>
      <c r="B121" s="250"/>
      <c r="C121" s="250"/>
      <c r="D121" s="250"/>
      <c r="E121" s="250"/>
      <c r="F121" s="250"/>
      <c r="G121" s="250"/>
      <c r="H121" s="250"/>
      <c r="I121" s="250"/>
      <c r="J121" s="250"/>
      <c r="K121" s="250"/>
      <c r="L121" s="250"/>
      <c r="M121" s="250"/>
      <c r="N121" s="250"/>
      <c r="O121" s="250"/>
      <c r="P121" s="250"/>
      <c r="Q121" s="250"/>
      <c r="R121" s="250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</row>
    <row r="122" spans="1:33" s="43" customFormat="1" ht="10.5" customHeight="1">
      <c r="A122" s="249"/>
      <c r="B122" s="250"/>
      <c r="C122" s="250"/>
      <c r="D122" s="250"/>
      <c r="E122" s="250"/>
      <c r="F122" s="250"/>
      <c r="G122" s="250"/>
      <c r="H122" s="250"/>
      <c r="I122" s="250"/>
      <c r="J122" s="250"/>
      <c r="K122" s="250"/>
      <c r="L122" s="250"/>
      <c r="M122" s="250"/>
      <c r="N122" s="250"/>
      <c r="O122" s="250"/>
      <c r="P122" s="250"/>
      <c r="Q122" s="250"/>
      <c r="R122" s="250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</row>
    <row r="123" spans="1:33" s="43" customFormat="1" ht="10.5" customHeight="1">
      <c r="A123" s="249"/>
      <c r="B123" s="250"/>
      <c r="C123" s="250"/>
      <c r="D123" s="250"/>
      <c r="E123" s="250"/>
      <c r="F123" s="250"/>
      <c r="G123" s="250"/>
      <c r="H123" s="250"/>
      <c r="I123" s="250"/>
      <c r="J123" s="250"/>
      <c r="K123" s="250"/>
      <c r="L123" s="250"/>
      <c r="M123" s="250"/>
      <c r="N123" s="250"/>
      <c r="O123" s="250"/>
      <c r="P123" s="250"/>
      <c r="Q123" s="250"/>
      <c r="R123" s="250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</row>
    <row r="124" spans="1:33" s="43" customFormat="1" ht="10.5" customHeight="1">
      <c r="A124" s="249"/>
      <c r="B124" s="250"/>
      <c r="C124" s="250"/>
      <c r="D124" s="250"/>
      <c r="E124" s="250"/>
      <c r="F124" s="250"/>
      <c r="G124" s="250"/>
      <c r="H124" s="250"/>
      <c r="I124" s="250"/>
      <c r="J124" s="250"/>
      <c r="K124" s="250"/>
      <c r="L124" s="250"/>
      <c r="M124" s="250"/>
      <c r="N124" s="250"/>
      <c r="O124" s="250"/>
      <c r="P124" s="250"/>
      <c r="Q124" s="250"/>
      <c r="R124" s="250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</row>
    <row r="125" spans="1:33" s="43" customFormat="1" ht="10.5" customHeight="1">
      <c r="A125" s="249"/>
      <c r="B125" s="250"/>
      <c r="C125" s="250"/>
      <c r="D125" s="250"/>
      <c r="E125" s="250"/>
      <c r="F125" s="250"/>
      <c r="G125" s="250"/>
      <c r="H125" s="250"/>
      <c r="I125" s="250"/>
      <c r="J125" s="250"/>
      <c r="K125" s="250"/>
      <c r="L125" s="250"/>
      <c r="M125" s="250"/>
      <c r="N125" s="250"/>
      <c r="O125" s="250"/>
      <c r="P125" s="250"/>
      <c r="Q125" s="250"/>
      <c r="R125" s="250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</row>
    <row r="126" spans="1:33" s="43" customFormat="1" ht="10.5" customHeight="1">
      <c r="A126" s="249"/>
      <c r="B126" s="250"/>
      <c r="C126" s="250"/>
      <c r="D126" s="250"/>
      <c r="E126" s="250"/>
      <c r="F126" s="250"/>
      <c r="G126" s="250"/>
      <c r="H126" s="250"/>
      <c r="I126" s="250"/>
      <c r="J126" s="250"/>
      <c r="K126" s="250"/>
      <c r="L126" s="250"/>
      <c r="M126" s="250"/>
      <c r="N126" s="250"/>
      <c r="O126" s="250"/>
      <c r="P126" s="250"/>
      <c r="Q126" s="250"/>
      <c r="R126" s="250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</row>
    <row r="127" spans="1:33" s="43" customFormat="1" ht="10.5" customHeight="1">
      <c r="A127" s="249"/>
      <c r="B127" s="250"/>
      <c r="C127" s="250"/>
      <c r="D127" s="250"/>
      <c r="E127" s="250"/>
      <c r="F127" s="250"/>
      <c r="G127" s="250"/>
      <c r="H127" s="250"/>
      <c r="I127" s="250"/>
      <c r="J127" s="250"/>
      <c r="K127" s="250"/>
      <c r="L127" s="250"/>
      <c r="M127" s="250"/>
      <c r="N127" s="250"/>
      <c r="O127" s="250"/>
      <c r="P127" s="250"/>
      <c r="Q127" s="250"/>
      <c r="R127" s="250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</row>
    <row r="128" spans="1:33" s="43" customFormat="1" ht="10.5" customHeight="1">
      <c r="A128" s="249"/>
      <c r="B128" s="250"/>
      <c r="C128" s="250"/>
      <c r="D128" s="250"/>
      <c r="E128" s="250"/>
      <c r="F128" s="250"/>
      <c r="G128" s="250"/>
      <c r="H128" s="250"/>
      <c r="I128" s="250"/>
      <c r="J128" s="250"/>
      <c r="K128" s="250"/>
      <c r="L128" s="250"/>
      <c r="M128" s="250"/>
      <c r="N128" s="250"/>
      <c r="O128" s="250"/>
      <c r="P128" s="250"/>
      <c r="Q128" s="250"/>
      <c r="R128" s="250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</row>
    <row r="129" spans="1:33" s="43" customFormat="1" ht="10.5" customHeight="1">
      <c r="A129" s="249"/>
      <c r="B129" s="250"/>
      <c r="C129" s="250"/>
      <c r="D129" s="250"/>
      <c r="E129" s="250"/>
      <c r="F129" s="250"/>
      <c r="G129" s="250"/>
      <c r="H129" s="250"/>
      <c r="I129" s="250"/>
      <c r="J129" s="250"/>
      <c r="K129" s="250"/>
      <c r="L129" s="250"/>
      <c r="M129" s="250"/>
      <c r="N129" s="250"/>
      <c r="O129" s="250"/>
      <c r="P129" s="250"/>
      <c r="Q129" s="250"/>
      <c r="R129" s="250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</row>
    <row r="130" spans="1:33" s="43" customFormat="1" ht="10.5" customHeight="1">
      <c r="A130" s="249"/>
      <c r="B130" s="250"/>
      <c r="C130" s="250"/>
      <c r="D130" s="250"/>
      <c r="E130" s="250"/>
      <c r="F130" s="250"/>
      <c r="G130" s="250"/>
      <c r="H130" s="250"/>
      <c r="I130" s="250"/>
      <c r="J130" s="250"/>
      <c r="K130" s="250"/>
      <c r="L130" s="250"/>
      <c r="M130" s="250"/>
      <c r="N130" s="250"/>
      <c r="O130" s="250"/>
      <c r="P130" s="250"/>
      <c r="Q130" s="250"/>
      <c r="R130" s="250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</row>
    <row r="131" spans="1:33" s="43" customFormat="1" ht="10.5" customHeight="1">
      <c r="A131" s="249"/>
      <c r="B131" s="250"/>
      <c r="C131" s="250"/>
      <c r="D131" s="250"/>
      <c r="E131" s="250"/>
      <c r="F131" s="250"/>
      <c r="G131" s="250"/>
      <c r="H131" s="250"/>
      <c r="I131" s="250"/>
      <c r="J131" s="250"/>
      <c r="K131" s="250"/>
      <c r="L131" s="250"/>
      <c r="M131" s="250"/>
      <c r="N131" s="250"/>
      <c r="O131" s="250"/>
      <c r="P131" s="250"/>
      <c r="Q131" s="250"/>
      <c r="R131" s="250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</row>
    <row r="132" spans="1:33" s="43" customFormat="1" ht="10.5" customHeight="1">
      <c r="A132" s="249"/>
      <c r="B132" s="250"/>
      <c r="C132" s="250"/>
      <c r="D132" s="250"/>
      <c r="E132" s="250"/>
      <c r="F132" s="250"/>
      <c r="G132" s="250"/>
      <c r="H132" s="250"/>
      <c r="I132" s="250"/>
      <c r="J132" s="250"/>
      <c r="K132" s="250"/>
      <c r="L132" s="250"/>
      <c r="M132" s="250"/>
      <c r="N132" s="250"/>
      <c r="O132" s="250"/>
      <c r="P132" s="250"/>
      <c r="Q132" s="250"/>
      <c r="R132" s="250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</row>
    <row r="133" spans="1:33" s="43" customFormat="1" ht="10.5" customHeight="1">
      <c r="A133" s="249"/>
      <c r="B133" s="250"/>
      <c r="C133" s="250"/>
      <c r="D133" s="250"/>
      <c r="E133" s="250"/>
      <c r="F133" s="250"/>
      <c r="G133" s="250"/>
      <c r="H133" s="250"/>
      <c r="I133" s="250"/>
      <c r="J133" s="250"/>
      <c r="K133" s="250"/>
      <c r="L133" s="250"/>
      <c r="M133" s="250"/>
      <c r="N133" s="250"/>
      <c r="O133" s="250"/>
      <c r="P133" s="250"/>
      <c r="Q133" s="250"/>
      <c r="R133" s="250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</row>
    <row r="134" spans="1:33" s="43" customFormat="1" ht="10.5" customHeight="1">
      <c r="A134" s="249"/>
      <c r="B134" s="250"/>
      <c r="C134" s="250"/>
      <c r="D134" s="250"/>
      <c r="E134" s="250"/>
      <c r="F134" s="250"/>
      <c r="G134" s="250"/>
      <c r="H134" s="250"/>
      <c r="I134" s="250"/>
      <c r="J134" s="250"/>
      <c r="K134" s="250"/>
      <c r="L134" s="250"/>
      <c r="M134" s="250"/>
      <c r="N134" s="250"/>
      <c r="O134" s="250"/>
      <c r="P134" s="250"/>
      <c r="Q134" s="250"/>
      <c r="R134" s="250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</row>
    <row r="135" spans="1:33" s="43" customFormat="1" ht="10.5" customHeight="1">
      <c r="A135" s="249"/>
      <c r="B135" s="250"/>
      <c r="C135" s="250"/>
      <c r="D135" s="250"/>
      <c r="E135" s="250"/>
      <c r="F135" s="250"/>
      <c r="G135" s="250"/>
      <c r="H135" s="250"/>
      <c r="I135" s="250"/>
      <c r="J135" s="250"/>
      <c r="K135" s="250"/>
      <c r="L135" s="250"/>
      <c r="M135" s="250"/>
      <c r="N135" s="250"/>
      <c r="O135" s="250"/>
      <c r="P135" s="250"/>
      <c r="Q135" s="250"/>
      <c r="R135" s="250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</row>
    <row r="136" spans="1:33" s="43" customFormat="1" ht="10.5" customHeight="1">
      <c r="A136" s="249"/>
      <c r="B136" s="250"/>
      <c r="C136" s="250"/>
      <c r="D136" s="250"/>
      <c r="E136" s="250"/>
      <c r="F136" s="250"/>
      <c r="G136" s="250"/>
      <c r="H136" s="250"/>
      <c r="I136" s="250"/>
      <c r="J136" s="250"/>
      <c r="K136" s="250"/>
      <c r="L136" s="250"/>
      <c r="M136" s="250"/>
      <c r="N136" s="250"/>
      <c r="O136" s="250"/>
      <c r="P136" s="250"/>
      <c r="Q136" s="250"/>
      <c r="R136" s="250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</row>
    <row r="137" spans="1:33" s="43" customFormat="1" ht="10.5" customHeight="1">
      <c r="A137" s="249"/>
      <c r="B137" s="250"/>
      <c r="C137" s="250"/>
      <c r="D137" s="250"/>
      <c r="E137" s="250"/>
      <c r="F137" s="250"/>
      <c r="G137" s="250"/>
      <c r="H137" s="250"/>
      <c r="I137" s="250"/>
      <c r="J137" s="250"/>
      <c r="K137" s="250"/>
      <c r="L137" s="250"/>
      <c r="M137" s="250"/>
      <c r="N137" s="250"/>
      <c r="O137" s="250"/>
      <c r="P137" s="250"/>
      <c r="Q137" s="250"/>
      <c r="R137" s="250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</row>
    <row r="138" spans="1:33" s="43" customFormat="1" ht="10.5" customHeight="1">
      <c r="A138" s="249"/>
      <c r="B138" s="250"/>
      <c r="C138" s="250"/>
      <c r="D138" s="250"/>
      <c r="E138" s="250"/>
      <c r="F138" s="250"/>
      <c r="G138" s="250"/>
      <c r="H138" s="250"/>
      <c r="I138" s="250"/>
      <c r="J138" s="250"/>
      <c r="K138" s="250"/>
      <c r="L138" s="250"/>
      <c r="M138" s="250"/>
      <c r="N138" s="250"/>
      <c r="O138" s="250"/>
      <c r="P138" s="250"/>
      <c r="Q138" s="250"/>
      <c r="R138" s="250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</row>
    <row r="139" spans="1:33" s="43" customFormat="1" ht="10.5" customHeight="1">
      <c r="A139" s="249"/>
      <c r="B139" s="250"/>
      <c r="C139" s="250"/>
      <c r="D139" s="250"/>
      <c r="E139" s="250"/>
      <c r="F139" s="250"/>
      <c r="G139" s="250"/>
      <c r="H139" s="250"/>
      <c r="I139" s="250"/>
      <c r="J139" s="250"/>
      <c r="K139" s="250"/>
      <c r="L139" s="250"/>
      <c r="M139" s="250"/>
      <c r="N139" s="250"/>
      <c r="O139" s="250"/>
      <c r="P139" s="250"/>
      <c r="Q139" s="250"/>
      <c r="R139" s="250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</row>
    <row r="140" spans="1:33" s="43" customFormat="1" ht="10.5" customHeight="1">
      <c r="A140" s="249"/>
      <c r="B140" s="250"/>
      <c r="C140" s="250"/>
      <c r="D140" s="250"/>
      <c r="E140" s="250"/>
      <c r="F140" s="250"/>
      <c r="G140" s="250"/>
      <c r="H140" s="250"/>
      <c r="I140" s="250"/>
      <c r="J140" s="250"/>
      <c r="K140" s="250"/>
      <c r="L140" s="250"/>
      <c r="M140" s="250"/>
      <c r="N140" s="250"/>
      <c r="O140" s="250"/>
      <c r="P140" s="250"/>
      <c r="Q140" s="250"/>
      <c r="R140" s="250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</row>
    <row r="141" spans="1:33" s="43" customFormat="1" ht="10.5" customHeight="1">
      <c r="A141" s="249"/>
      <c r="B141" s="250"/>
      <c r="C141" s="250"/>
      <c r="D141" s="250"/>
      <c r="E141" s="250"/>
      <c r="F141" s="250"/>
      <c r="G141" s="250"/>
      <c r="H141" s="250"/>
      <c r="I141" s="250"/>
      <c r="J141" s="250"/>
      <c r="K141" s="250"/>
      <c r="L141" s="250"/>
      <c r="M141" s="250"/>
      <c r="N141" s="250"/>
      <c r="O141" s="250"/>
      <c r="P141" s="250"/>
      <c r="Q141" s="250"/>
      <c r="R141" s="250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</row>
    <row r="142" spans="1:21" s="255" customFormat="1" ht="23.25" customHeight="1">
      <c r="A142" s="696" t="s">
        <v>197</v>
      </c>
      <c r="B142" s="697"/>
      <c r="C142" s="697"/>
      <c r="D142" s="697"/>
      <c r="E142" s="697"/>
      <c r="F142" s="697"/>
      <c r="G142" s="697"/>
      <c r="H142" s="697"/>
      <c r="I142" s="697"/>
      <c r="J142" s="697"/>
      <c r="K142" s="697"/>
      <c r="L142" s="697"/>
      <c r="M142" s="697"/>
      <c r="N142" s="697"/>
      <c r="O142" s="697"/>
      <c r="P142" s="697"/>
      <c r="Q142" s="697"/>
      <c r="R142" s="697"/>
      <c r="S142" s="697"/>
      <c r="T142" s="697"/>
      <c r="U142" s="698"/>
    </row>
    <row r="143" spans="1:18" ht="4.5" customHeight="1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</row>
    <row r="144" spans="1:21" ht="33.75" customHeight="1">
      <c r="A144" s="752" t="s">
        <v>159</v>
      </c>
      <c r="B144" s="707" t="s">
        <v>101</v>
      </c>
      <c r="C144" s="708"/>
      <c r="D144" s="750" t="s">
        <v>160</v>
      </c>
      <c r="E144" s="711" t="s">
        <v>161</v>
      </c>
      <c r="F144" s="699" t="s">
        <v>162</v>
      </c>
      <c r="G144" s="699" t="s">
        <v>163</v>
      </c>
      <c r="H144" s="699" t="s">
        <v>164</v>
      </c>
      <c r="I144" s="699" t="s">
        <v>165</v>
      </c>
      <c r="J144" s="699" t="s">
        <v>166</v>
      </c>
      <c r="K144" s="699"/>
      <c r="L144" s="699"/>
      <c r="M144" s="703" t="s">
        <v>167</v>
      </c>
      <c r="N144" s="703"/>
      <c r="O144" s="718" t="s">
        <v>168</v>
      </c>
      <c r="P144" s="702" t="s">
        <v>169</v>
      </c>
      <c r="Q144" s="703"/>
      <c r="R144" s="739" t="s">
        <v>170</v>
      </c>
      <c r="S144" s="720" t="s">
        <v>171</v>
      </c>
      <c r="T144" s="692"/>
      <c r="U144" s="693" t="s">
        <v>172</v>
      </c>
    </row>
    <row r="145" spans="1:21" ht="24" customHeight="1">
      <c r="A145" s="753"/>
      <c r="B145" s="283" t="s">
        <v>173</v>
      </c>
      <c r="C145" s="343" t="s">
        <v>174</v>
      </c>
      <c r="D145" s="751"/>
      <c r="E145" s="712"/>
      <c r="F145" s="700"/>
      <c r="G145" s="700"/>
      <c r="H145" s="700"/>
      <c r="I145" s="700"/>
      <c r="J145" s="356" t="s">
        <v>175</v>
      </c>
      <c r="K145" s="356" t="s">
        <v>176</v>
      </c>
      <c r="L145" s="356" t="s">
        <v>177</v>
      </c>
      <c r="M145" s="521" t="s">
        <v>173</v>
      </c>
      <c r="N145" s="521" t="s">
        <v>174</v>
      </c>
      <c r="O145" s="719"/>
      <c r="P145" s="531" t="s">
        <v>173</v>
      </c>
      <c r="Q145" s="521" t="s">
        <v>174</v>
      </c>
      <c r="R145" s="740"/>
      <c r="S145" s="531" t="s">
        <v>178</v>
      </c>
      <c r="T145" s="344" t="s">
        <v>174</v>
      </c>
      <c r="U145" s="694"/>
    </row>
    <row r="146" spans="1:21" ht="12.75" customHeight="1">
      <c r="A146" s="753"/>
      <c r="B146" s="351" t="s">
        <v>30</v>
      </c>
      <c r="C146" s="352" t="s">
        <v>179</v>
      </c>
      <c r="D146" s="353" t="s">
        <v>180</v>
      </c>
      <c r="E146" s="351" t="s">
        <v>35</v>
      </c>
      <c r="F146" s="352" t="s">
        <v>26</v>
      </c>
      <c r="G146" s="352" t="s">
        <v>28</v>
      </c>
      <c r="H146" s="352" t="s">
        <v>181</v>
      </c>
      <c r="I146" s="352" t="s">
        <v>182</v>
      </c>
      <c r="J146" s="352" t="s">
        <v>183</v>
      </c>
      <c r="K146" s="352" t="s">
        <v>31</v>
      </c>
      <c r="L146" s="352" t="s">
        <v>184</v>
      </c>
      <c r="M146" s="545" t="s">
        <v>185</v>
      </c>
      <c r="N146" s="545" t="s">
        <v>29</v>
      </c>
      <c r="O146" s="354" t="s">
        <v>186</v>
      </c>
      <c r="P146" s="568" t="s">
        <v>33</v>
      </c>
      <c r="Q146" s="545" t="s">
        <v>187</v>
      </c>
      <c r="R146" s="353" t="s">
        <v>188</v>
      </c>
      <c r="S146" s="568" t="s">
        <v>189</v>
      </c>
      <c r="T146" s="352" t="s">
        <v>190</v>
      </c>
      <c r="U146" s="355" t="s">
        <v>191</v>
      </c>
    </row>
    <row r="147" spans="1:21" ht="24" customHeight="1">
      <c r="A147" s="323" t="s">
        <v>198</v>
      </c>
      <c r="B147" s="395">
        <f>SUM(B148:B148)</f>
        <v>576</v>
      </c>
      <c r="C147" s="388">
        <f>SUM(C148:C148)</f>
        <v>26</v>
      </c>
      <c r="D147" s="389">
        <f>SUM(D148:D148)</f>
        <v>602</v>
      </c>
      <c r="E147" s="499">
        <v>4</v>
      </c>
      <c r="F147" s="370">
        <v>1</v>
      </c>
      <c r="G147" s="370">
        <v>0</v>
      </c>
      <c r="H147" s="370">
        <v>0</v>
      </c>
      <c r="I147" s="370">
        <v>17</v>
      </c>
      <c r="J147" s="370">
        <v>257</v>
      </c>
      <c r="K147" s="370">
        <v>27</v>
      </c>
      <c r="L147" s="371">
        <v>98</v>
      </c>
      <c r="M147" s="546">
        <f>SUM(M148:M148)</f>
        <v>437</v>
      </c>
      <c r="N147" s="546">
        <f>SUM(N148:N148)</f>
        <v>0</v>
      </c>
      <c r="O147" s="396">
        <f>SUM(O148:O148)</f>
        <v>437</v>
      </c>
      <c r="P147" s="569">
        <f>SUM(P148:P148)</f>
        <v>10</v>
      </c>
      <c r="Q147" s="569">
        <f>SUM(Q148:Q148)</f>
        <v>0</v>
      </c>
      <c r="R147" s="397">
        <f>SUM(R148:R148)</f>
        <v>10</v>
      </c>
      <c r="S147" s="533">
        <f>SUM(S148:S148)</f>
        <v>129</v>
      </c>
      <c r="T147" s="385">
        <f>SUM(T148:T148)</f>
        <v>26</v>
      </c>
      <c r="U147" s="451">
        <f>SUM(U148:U148)</f>
        <v>155</v>
      </c>
    </row>
    <row r="148" spans="1:33" s="251" customFormat="1" ht="19.5" customHeight="1">
      <c r="A148" s="496" t="s">
        <v>199</v>
      </c>
      <c r="B148" s="398">
        <v>576</v>
      </c>
      <c r="C148" s="368">
        <v>26</v>
      </c>
      <c r="D148" s="369">
        <f>SUM(B148:C148)</f>
        <v>602</v>
      </c>
      <c r="E148" s="499">
        <v>4</v>
      </c>
      <c r="F148" s="370">
        <v>1</v>
      </c>
      <c r="G148" s="370">
        <v>0</v>
      </c>
      <c r="H148" s="370">
        <v>0</v>
      </c>
      <c r="I148" s="370">
        <v>18</v>
      </c>
      <c r="J148" s="370">
        <v>277</v>
      </c>
      <c r="K148" s="370">
        <v>30</v>
      </c>
      <c r="L148" s="371">
        <v>107</v>
      </c>
      <c r="M148" s="553">
        <f>SUM(E148:L148)</f>
        <v>437</v>
      </c>
      <c r="N148" s="553">
        <v>0</v>
      </c>
      <c r="O148" s="500">
        <f>SUM(M148:N148)</f>
        <v>437</v>
      </c>
      <c r="P148" s="533">
        <v>10</v>
      </c>
      <c r="Q148" s="541">
        <v>0</v>
      </c>
      <c r="R148" s="503">
        <f>SUM(P148:Q148)</f>
        <v>10</v>
      </c>
      <c r="S148" s="533">
        <f>+B148-M148-P148</f>
        <v>129</v>
      </c>
      <c r="T148" s="373">
        <f>+C148-N148-Q148</f>
        <v>26</v>
      </c>
      <c r="U148" s="506">
        <f>+S148+T148</f>
        <v>155</v>
      </c>
      <c r="V148" s="252"/>
      <c r="W148" s="252"/>
      <c r="X148" s="252"/>
      <c r="Y148" s="252"/>
      <c r="Z148" s="252"/>
      <c r="AA148" s="252"/>
      <c r="AB148" s="252"/>
      <c r="AC148" s="252"/>
      <c r="AD148" s="252"/>
      <c r="AE148" s="252"/>
      <c r="AF148" s="252"/>
      <c r="AG148" s="252"/>
    </row>
    <row r="149" spans="1:33" s="43" customFormat="1" ht="12.75" customHeight="1">
      <c r="A149" s="695" t="s">
        <v>200</v>
      </c>
      <c r="B149" s="695"/>
      <c r="C149" s="695"/>
      <c r="D149" s="695"/>
      <c r="E149" s="695"/>
      <c r="F149" s="695"/>
      <c r="G149" s="695"/>
      <c r="H149" s="695"/>
      <c r="I149" s="695"/>
      <c r="J149" s="695"/>
      <c r="K149" s="695"/>
      <c r="L149" s="695"/>
      <c r="M149" s="695"/>
      <c r="N149" s="695"/>
      <c r="O149" s="695"/>
      <c r="P149" s="695"/>
      <c r="Q149" s="695"/>
      <c r="R149" s="695"/>
      <c r="S149" s="695"/>
      <c r="T149" s="695"/>
      <c r="U149" s="695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</row>
    <row r="150" spans="1:33" s="43" customFormat="1" ht="19.5" customHeight="1">
      <c r="A150" s="768"/>
      <c r="B150" s="768"/>
      <c r="C150" s="768"/>
      <c r="D150" s="768"/>
      <c r="E150" s="768"/>
      <c r="F150" s="768"/>
      <c r="G150" s="768"/>
      <c r="H150" s="250"/>
      <c r="I150" s="250"/>
      <c r="J150" s="250"/>
      <c r="K150" s="250"/>
      <c r="L150" s="250"/>
      <c r="M150" s="250"/>
      <c r="N150" s="250"/>
      <c r="O150" s="250"/>
      <c r="P150" s="571"/>
      <c r="Q150" s="250"/>
      <c r="R150" s="250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</row>
    <row r="151" spans="1:33" s="43" customFormat="1" ht="10.5" customHeight="1">
      <c r="A151" s="249"/>
      <c r="B151" s="250"/>
      <c r="C151" s="250"/>
      <c r="D151" s="250"/>
      <c r="E151" s="250"/>
      <c r="F151" s="250"/>
      <c r="G151" s="250"/>
      <c r="H151" s="250"/>
      <c r="I151" s="250"/>
      <c r="J151" s="250"/>
      <c r="K151" s="250"/>
      <c r="L151" s="250"/>
      <c r="M151" s="250"/>
      <c r="N151" s="250"/>
      <c r="O151" s="250"/>
      <c r="P151" s="250"/>
      <c r="Q151" s="250"/>
      <c r="R151" s="250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</row>
    <row r="152" spans="1:33" s="43" customFormat="1" ht="10.5" customHeight="1">
      <c r="A152" s="249"/>
      <c r="B152" s="250"/>
      <c r="C152" s="250"/>
      <c r="D152" s="250"/>
      <c r="E152" s="250"/>
      <c r="F152" s="250"/>
      <c r="G152" s="250"/>
      <c r="H152" s="250"/>
      <c r="I152" s="250"/>
      <c r="J152" s="250"/>
      <c r="K152" s="250"/>
      <c r="L152" s="250"/>
      <c r="M152" s="250"/>
      <c r="N152" s="250"/>
      <c r="O152" s="250"/>
      <c r="P152" s="250"/>
      <c r="Q152" s="250"/>
      <c r="R152" s="250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</row>
    <row r="153" spans="1:33" s="43" customFormat="1" ht="10.5" customHeight="1">
      <c r="A153" s="249"/>
      <c r="B153" s="250"/>
      <c r="C153" s="250"/>
      <c r="D153" s="250"/>
      <c r="E153" s="250"/>
      <c r="F153" s="250"/>
      <c r="G153" s="250"/>
      <c r="H153" s="250"/>
      <c r="I153" s="250"/>
      <c r="J153" s="250"/>
      <c r="K153" s="250"/>
      <c r="L153" s="250"/>
      <c r="M153" s="250"/>
      <c r="N153" s="250"/>
      <c r="O153" s="250"/>
      <c r="P153" s="250"/>
      <c r="Q153" s="250"/>
      <c r="R153" s="250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</row>
    <row r="154" spans="1:33" s="43" customFormat="1" ht="10.5" customHeight="1">
      <c r="A154" s="249"/>
      <c r="B154" s="250"/>
      <c r="C154" s="250"/>
      <c r="D154" s="250"/>
      <c r="E154" s="250"/>
      <c r="F154" s="250"/>
      <c r="G154" s="250"/>
      <c r="H154" s="250"/>
      <c r="I154" s="250"/>
      <c r="J154" s="250"/>
      <c r="K154" s="250"/>
      <c r="L154" s="250"/>
      <c r="M154" s="250"/>
      <c r="N154" s="250"/>
      <c r="O154" s="250"/>
      <c r="P154" s="250"/>
      <c r="Q154" s="250"/>
      <c r="R154" s="250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</row>
    <row r="155" spans="1:33" s="43" customFormat="1" ht="10.5" customHeight="1">
      <c r="A155" s="249"/>
      <c r="B155" s="250"/>
      <c r="C155" s="250"/>
      <c r="D155" s="250"/>
      <c r="E155" s="250"/>
      <c r="F155" s="250"/>
      <c r="G155" s="250"/>
      <c r="H155" s="250"/>
      <c r="I155" s="250"/>
      <c r="J155" s="250"/>
      <c r="K155" s="250"/>
      <c r="L155" s="250"/>
      <c r="M155" s="250"/>
      <c r="N155" s="250"/>
      <c r="O155" s="250"/>
      <c r="P155" s="250"/>
      <c r="Q155" s="250"/>
      <c r="R155" s="250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</row>
    <row r="156" spans="1:33" s="43" customFormat="1" ht="10.5" customHeight="1">
      <c r="A156" s="249"/>
      <c r="B156" s="250"/>
      <c r="C156" s="250"/>
      <c r="D156" s="250"/>
      <c r="E156" s="250"/>
      <c r="F156" s="250"/>
      <c r="G156" s="250"/>
      <c r="H156" s="250"/>
      <c r="I156" s="250"/>
      <c r="J156" s="250"/>
      <c r="K156" s="250"/>
      <c r="L156" s="250"/>
      <c r="M156" s="250"/>
      <c r="N156" s="250"/>
      <c r="O156" s="250"/>
      <c r="P156" s="250"/>
      <c r="Q156" s="250"/>
      <c r="R156" s="250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</row>
    <row r="157" spans="1:33" s="43" customFormat="1" ht="10.5" customHeight="1">
      <c r="A157" s="249"/>
      <c r="B157" s="250"/>
      <c r="C157" s="250"/>
      <c r="D157" s="250"/>
      <c r="E157" s="250"/>
      <c r="F157" s="250"/>
      <c r="G157" s="250"/>
      <c r="H157" s="250"/>
      <c r="I157" s="250"/>
      <c r="J157" s="250"/>
      <c r="K157" s="250"/>
      <c r="L157" s="250"/>
      <c r="M157" s="250"/>
      <c r="N157" s="250"/>
      <c r="O157" s="250"/>
      <c r="P157" s="250"/>
      <c r="Q157" s="250"/>
      <c r="R157" s="250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</row>
    <row r="158" spans="1:33" s="43" customFormat="1" ht="10.5" customHeight="1">
      <c r="A158" s="249"/>
      <c r="B158" s="250"/>
      <c r="C158" s="250"/>
      <c r="D158" s="250"/>
      <c r="E158" s="250"/>
      <c r="F158" s="250"/>
      <c r="G158" s="250"/>
      <c r="H158" s="250"/>
      <c r="I158" s="250"/>
      <c r="J158" s="250"/>
      <c r="K158" s="250"/>
      <c r="L158" s="250"/>
      <c r="M158" s="250"/>
      <c r="N158" s="250"/>
      <c r="O158" s="250"/>
      <c r="P158" s="250"/>
      <c r="Q158" s="250"/>
      <c r="R158" s="250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</row>
    <row r="159" spans="1:33" s="43" customFormat="1" ht="10.5" customHeight="1">
      <c r="A159" s="249"/>
      <c r="B159" s="250"/>
      <c r="C159" s="250"/>
      <c r="D159" s="250"/>
      <c r="E159" s="250"/>
      <c r="F159" s="250"/>
      <c r="G159" s="250"/>
      <c r="H159" s="250"/>
      <c r="I159" s="250"/>
      <c r="J159" s="250"/>
      <c r="K159" s="250"/>
      <c r="L159" s="250"/>
      <c r="M159" s="250"/>
      <c r="N159" s="250"/>
      <c r="O159" s="250"/>
      <c r="P159" s="250"/>
      <c r="Q159" s="250"/>
      <c r="R159" s="250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</row>
    <row r="160" spans="1:33" s="43" customFormat="1" ht="10.5" customHeight="1">
      <c r="A160" s="249"/>
      <c r="B160" s="250"/>
      <c r="C160" s="250"/>
      <c r="D160" s="250"/>
      <c r="E160" s="250"/>
      <c r="F160" s="250"/>
      <c r="G160" s="250"/>
      <c r="H160" s="250"/>
      <c r="I160" s="250"/>
      <c r="J160" s="250"/>
      <c r="K160" s="250"/>
      <c r="L160" s="250"/>
      <c r="M160" s="250"/>
      <c r="N160" s="250"/>
      <c r="O160" s="250"/>
      <c r="P160" s="250"/>
      <c r="Q160" s="250"/>
      <c r="R160" s="250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</row>
    <row r="161" spans="1:33" s="43" customFormat="1" ht="10.5" customHeight="1">
      <c r="A161" s="249"/>
      <c r="B161" s="250"/>
      <c r="C161" s="250"/>
      <c r="D161" s="250"/>
      <c r="E161" s="250"/>
      <c r="F161" s="250"/>
      <c r="G161" s="250"/>
      <c r="H161" s="250"/>
      <c r="I161" s="250"/>
      <c r="J161" s="250"/>
      <c r="K161" s="250"/>
      <c r="L161" s="250"/>
      <c r="M161" s="250"/>
      <c r="N161" s="250"/>
      <c r="O161" s="250"/>
      <c r="P161" s="250"/>
      <c r="Q161" s="250"/>
      <c r="R161" s="250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</row>
    <row r="162" spans="1:33" s="43" customFormat="1" ht="10.5" customHeight="1">
      <c r="A162" s="249"/>
      <c r="B162" s="250"/>
      <c r="C162" s="250"/>
      <c r="D162" s="250"/>
      <c r="E162" s="250"/>
      <c r="F162" s="250"/>
      <c r="G162" s="250"/>
      <c r="H162" s="250"/>
      <c r="I162" s="250"/>
      <c r="J162" s="250"/>
      <c r="K162" s="250"/>
      <c r="L162" s="250"/>
      <c r="M162" s="250"/>
      <c r="N162" s="250"/>
      <c r="O162" s="250"/>
      <c r="P162" s="250"/>
      <c r="Q162" s="250"/>
      <c r="R162" s="250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</row>
    <row r="163" spans="1:33" s="43" customFormat="1" ht="10.5" customHeight="1">
      <c r="A163" s="249"/>
      <c r="B163" s="250"/>
      <c r="C163" s="250"/>
      <c r="D163" s="250"/>
      <c r="E163" s="250"/>
      <c r="F163" s="250"/>
      <c r="G163" s="250"/>
      <c r="H163" s="250"/>
      <c r="I163" s="250"/>
      <c r="J163" s="250"/>
      <c r="K163" s="250"/>
      <c r="L163" s="250"/>
      <c r="M163" s="250"/>
      <c r="N163" s="250"/>
      <c r="O163" s="250"/>
      <c r="P163" s="250"/>
      <c r="Q163" s="250"/>
      <c r="R163" s="250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</row>
    <row r="164" spans="1:33" s="43" customFormat="1" ht="10.5" customHeight="1">
      <c r="A164" s="249"/>
      <c r="B164" s="250"/>
      <c r="C164" s="250"/>
      <c r="D164" s="250"/>
      <c r="E164" s="250"/>
      <c r="F164" s="250"/>
      <c r="G164" s="250"/>
      <c r="H164" s="250"/>
      <c r="I164" s="250"/>
      <c r="J164" s="250"/>
      <c r="K164" s="250"/>
      <c r="L164" s="250"/>
      <c r="M164" s="250"/>
      <c r="N164" s="250"/>
      <c r="O164" s="250"/>
      <c r="P164" s="250"/>
      <c r="Q164" s="250"/>
      <c r="R164" s="250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</row>
    <row r="165" spans="1:33" s="43" customFormat="1" ht="10.5" customHeight="1">
      <c r="A165" s="249"/>
      <c r="B165" s="250"/>
      <c r="C165" s="250"/>
      <c r="D165" s="250"/>
      <c r="E165" s="250"/>
      <c r="F165" s="250"/>
      <c r="G165" s="250"/>
      <c r="H165" s="250"/>
      <c r="I165" s="250"/>
      <c r="J165" s="250"/>
      <c r="K165" s="250"/>
      <c r="L165" s="250"/>
      <c r="M165" s="250"/>
      <c r="N165" s="250"/>
      <c r="O165" s="250"/>
      <c r="P165" s="250"/>
      <c r="Q165" s="250"/>
      <c r="R165" s="250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</row>
    <row r="166" spans="1:33" s="43" customFormat="1" ht="10.5" customHeight="1">
      <c r="A166" s="249"/>
      <c r="B166" s="250"/>
      <c r="C166" s="250"/>
      <c r="D166" s="250"/>
      <c r="E166" s="250"/>
      <c r="F166" s="250"/>
      <c r="G166" s="250"/>
      <c r="H166" s="250"/>
      <c r="I166" s="250"/>
      <c r="J166" s="250"/>
      <c r="K166" s="250"/>
      <c r="L166" s="250"/>
      <c r="M166" s="250"/>
      <c r="N166" s="250"/>
      <c r="O166" s="250"/>
      <c r="P166" s="250"/>
      <c r="Q166" s="250"/>
      <c r="R166" s="250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</row>
    <row r="167" spans="1:33" s="43" customFormat="1" ht="10.5" customHeight="1">
      <c r="A167" s="249"/>
      <c r="B167" s="250"/>
      <c r="C167" s="250"/>
      <c r="D167" s="250"/>
      <c r="E167" s="250"/>
      <c r="F167" s="250"/>
      <c r="G167" s="250"/>
      <c r="H167" s="250"/>
      <c r="I167" s="250"/>
      <c r="J167" s="250"/>
      <c r="K167" s="250"/>
      <c r="L167" s="250"/>
      <c r="M167" s="250"/>
      <c r="N167" s="250"/>
      <c r="O167" s="250"/>
      <c r="P167" s="250"/>
      <c r="Q167" s="250"/>
      <c r="R167" s="250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</row>
    <row r="168" spans="1:33" s="43" customFormat="1" ht="10.5" customHeight="1">
      <c r="A168" s="249"/>
      <c r="B168" s="250"/>
      <c r="C168" s="250"/>
      <c r="D168" s="250"/>
      <c r="E168" s="250"/>
      <c r="F168" s="250"/>
      <c r="G168" s="250"/>
      <c r="H168" s="250"/>
      <c r="I168" s="250"/>
      <c r="J168" s="250"/>
      <c r="K168" s="250"/>
      <c r="L168" s="250"/>
      <c r="M168" s="250"/>
      <c r="N168" s="250"/>
      <c r="O168" s="250"/>
      <c r="P168" s="250"/>
      <c r="Q168" s="250"/>
      <c r="R168" s="250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</row>
    <row r="169" spans="1:33" s="43" customFormat="1" ht="10.5" customHeight="1">
      <c r="A169" s="249"/>
      <c r="B169" s="250"/>
      <c r="C169" s="250"/>
      <c r="D169" s="250"/>
      <c r="E169" s="250"/>
      <c r="F169" s="250"/>
      <c r="G169" s="250"/>
      <c r="H169" s="250"/>
      <c r="I169" s="250"/>
      <c r="J169" s="250"/>
      <c r="K169" s="250"/>
      <c r="L169" s="250"/>
      <c r="M169" s="250"/>
      <c r="N169" s="250"/>
      <c r="O169" s="250"/>
      <c r="P169" s="250"/>
      <c r="Q169" s="250"/>
      <c r="R169" s="250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</row>
    <row r="170" spans="1:33" s="43" customFormat="1" ht="10.5" customHeight="1">
      <c r="A170" s="249"/>
      <c r="B170" s="250"/>
      <c r="C170" s="250"/>
      <c r="D170" s="250"/>
      <c r="E170" s="250"/>
      <c r="F170" s="250"/>
      <c r="G170" s="250"/>
      <c r="H170" s="250"/>
      <c r="I170" s="250"/>
      <c r="J170" s="250"/>
      <c r="K170" s="250"/>
      <c r="L170" s="250"/>
      <c r="M170" s="250"/>
      <c r="N170" s="250"/>
      <c r="O170" s="250"/>
      <c r="P170" s="250"/>
      <c r="Q170" s="250"/>
      <c r="R170" s="250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</row>
    <row r="171" spans="1:33" s="43" customFormat="1" ht="10.5" customHeight="1">
      <c r="A171" s="249"/>
      <c r="B171" s="250"/>
      <c r="C171" s="250"/>
      <c r="D171" s="250"/>
      <c r="E171" s="250"/>
      <c r="F171" s="250"/>
      <c r="G171" s="250"/>
      <c r="H171" s="250"/>
      <c r="I171" s="250"/>
      <c r="J171" s="250"/>
      <c r="K171" s="250"/>
      <c r="L171" s="250"/>
      <c r="M171" s="250"/>
      <c r="N171" s="250"/>
      <c r="O171" s="250"/>
      <c r="P171" s="250"/>
      <c r="Q171" s="250"/>
      <c r="R171" s="250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</row>
    <row r="172" spans="1:33" s="43" customFormat="1" ht="10.5" customHeight="1">
      <c r="A172" s="249"/>
      <c r="B172" s="250"/>
      <c r="C172" s="250"/>
      <c r="D172" s="250"/>
      <c r="E172" s="250"/>
      <c r="F172" s="250"/>
      <c r="G172" s="250"/>
      <c r="H172" s="250"/>
      <c r="I172" s="250"/>
      <c r="J172" s="250"/>
      <c r="K172" s="250"/>
      <c r="L172" s="250"/>
      <c r="M172" s="250"/>
      <c r="N172" s="250"/>
      <c r="O172" s="250"/>
      <c r="P172" s="250"/>
      <c r="Q172" s="250"/>
      <c r="R172" s="250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</row>
    <row r="173" spans="1:33" s="43" customFormat="1" ht="10.5" customHeight="1">
      <c r="A173" s="249"/>
      <c r="B173" s="250"/>
      <c r="C173" s="250"/>
      <c r="D173" s="250"/>
      <c r="E173" s="250"/>
      <c r="F173" s="250"/>
      <c r="G173" s="250"/>
      <c r="H173" s="250"/>
      <c r="I173" s="250"/>
      <c r="J173" s="250"/>
      <c r="K173" s="250"/>
      <c r="L173" s="250"/>
      <c r="M173" s="250"/>
      <c r="N173" s="250"/>
      <c r="O173" s="250"/>
      <c r="P173" s="250"/>
      <c r="Q173" s="250"/>
      <c r="R173" s="250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</row>
    <row r="174" spans="1:33" s="43" customFormat="1" ht="10.5" customHeight="1">
      <c r="A174" s="249"/>
      <c r="B174" s="250"/>
      <c r="C174" s="250"/>
      <c r="D174" s="250"/>
      <c r="E174" s="250"/>
      <c r="F174" s="250"/>
      <c r="G174" s="250"/>
      <c r="H174" s="250"/>
      <c r="I174" s="250"/>
      <c r="J174" s="250"/>
      <c r="K174" s="250"/>
      <c r="L174" s="250"/>
      <c r="M174" s="250"/>
      <c r="N174" s="250"/>
      <c r="O174" s="250"/>
      <c r="P174" s="250"/>
      <c r="Q174" s="250"/>
      <c r="R174" s="250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</row>
    <row r="175" spans="1:21" s="255" customFormat="1" ht="23.25" customHeight="1">
      <c r="A175" s="696" t="s">
        <v>201</v>
      </c>
      <c r="B175" s="697"/>
      <c r="C175" s="697"/>
      <c r="D175" s="697"/>
      <c r="E175" s="697"/>
      <c r="F175" s="697"/>
      <c r="G175" s="697"/>
      <c r="H175" s="697"/>
      <c r="I175" s="697"/>
      <c r="J175" s="697"/>
      <c r="K175" s="697"/>
      <c r="L175" s="697"/>
      <c r="M175" s="697"/>
      <c r="N175" s="697"/>
      <c r="O175" s="697"/>
      <c r="P175" s="697"/>
      <c r="Q175" s="697"/>
      <c r="R175" s="697"/>
      <c r="S175" s="697"/>
      <c r="T175" s="697"/>
      <c r="U175" s="698"/>
    </row>
    <row r="176" spans="1:18" ht="4.5" customHeight="1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</row>
    <row r="177" spans="1:21" ht="33.75" customHeight="1">
      <c r="A177" s="721" t="s">
        <v>159</v>
      </c>
      <c r="B177" s="769" t="s">
        <v>101</v>
      </c>
      <c r="C177" s="708"/>
      <c r="D177" s="709" t="s">
        <v>160</v>
      </c>
      <c r="E177" s="770" t="s">
        <v>161</v>
      </c>
      <c r="F177" s="715" t="s">
        <v>162</v>
      </c>
      <c r="G177" s="715" t="s">
        <v>163</v>
      </c>
      <c r="H177" s="715" t="s">
        <v>164</v>
      </c>
      <c r="I177" s="715" t="s">
        <v>165</v>
      </c>
      <c r="J177" s="718" t="s">
        <v>166</v>
      </c>
      <c r="K177" s="725"/>
      <c r="L177" s="725"/>
      <c r="M177" s="702" t="s">
        <v>167</v>
      </c>
      <c r="N177" s="703"/>
      <c r="O177" s="760" t="s">
        <v>168</v>
      </c>
      <c r="P177" s="702" t="s">
        <v>169</v>
      </c>
      <c r="Q177" s="703"/>
      <c r="R177" s="739" t="s">
        <v>170</v>
      </c>
      <c r="S177" s="720" t="s">
        <v>171</v>
      </c>
      <c r="T177" s="692"/>
      <c r="U177" s="693" t="s">
        <v>172</v>
      </c>
    </row>
    <row r="178" spans="1:21" ht="24" customHeight="1">
      <c r="A178" s="722"/>
      <c r="B178" s="335" t="s">
        <v>173</v>
      </c>
      <c r="C178" s="343" t="s">
        <v>174</v>
      </c>
      <c r="D178" s="710"/>
      <c r="E178" s="771"/>
      <c r="F178" s="716"/>
      <c r="G178" s="716"/>
      <c r="H178" s="716"/>
      <c r="I178" s="716"/>
      <c r="J178" s="298" t="s">
        <v>175</v>
      </c>
      <c r="K178" s="298" t="s">
        <v>176</v>
      </c>
      <c r="L178" s="338" t="s">
        <v>177</v>
      </c>
      <c r="M178" s="531" t="s">
        <v>173</v>
      </c>
      <c r="N178" s="521" t="s">
        <v>174</v>
      </c>
      <c r="O178" s="761"/>
      <c r="P178" s="531" t="s">
        <v>173</v>
      </c>
      <c r="Q178" s="521" t="s">
        <v>174</v>
      </c>
      <c r="R178" s="740"/>
      <c r="S178" s="531" t="s">
        <v>178</v>
      </c>
      <c r="T178" s="281" t="s">
        <v>174</v>
      </c>
      <c r="U178" s="694"/>
    </row>
    <row r="179" spans="1:21" ht="12.75" customHeight="1">
      <c r="A179" s="772"/>
      <c r="B179" s="357" t="s">
        <v>30</v>
      </c>
      <c r="C179" s="352" t="s">
        <v>179</v>
      </c>
      <c r="D179" s="355" t="s">
        <v>180</v>
      </c>
      <c r="E179" s="293" t="s">
        <v>35</v>
      </c>
      <c r="F179" s="293" t="s">
        <v>26</v>
      </c>
      <c r="G179" s="293" t="s">
        <v>28</v>
      </c>
      <c r="H179" s="293" t="s">
        <v>181</v>
      </c>
      <c r="I179" s="293" t="s">
        <v>182</v>
      </c>
      <c r="J179" s="293" t="s">
        <v>183</v>
      </c>
      <c r="K179" s="293" t="s">
        <v>31</v>
      </c>
      <c r="L179" s="293" t="s">
        <v>184</v>
      </c>
      <c r="M179" s="547" t="s">
        <v>185</v>
      </c>
      <c r="N179" s="548" t="s">
        <v>29</v>
      </c>
      <c r="O179" s="293" t="s">
        <v>186</v>
      </c>
      <c r="P179" s="568" t="s">
        <v>33</v>
      </c>
      <c r="Q179" s="545" t="s">
        <v>187</v>
      </c>
      <c r="R179" s="353" t="s">
        <v>188</v>
      </c>
      <c r="S179" s="568" t="s">
        <v>189</v>
      </c>
      <c r="T179" s="352" t="s">
        <v>190</v>
      </c>
      <c r="U179" s="355" t="s">
        <v>202</v>
      </c>
    </row>
    <row r="180" spans="1:21" ht="23.25" customHeight="1">
      <c r="A180" s="358" t="s">
        <v>203</v>
      </c>
      <c r="B180" s="387">
        <f>SUM(B181:B181)</f>
        <v>1086</v>
      </c>
      <c r="C180" s="387">
        <f>SUM(C181:C181)</f>
        <v>69</v>
      </c>
      <c r="D180" s="389">
        <f>SUM(D181:D181)</f>
        <v>1155</v>
      </c>
      <c r="E180" s="499">
        <v>103</v>
      </c>
      <c r="F180" s="370">
        <v>19</v>
      </c>
      <c r="G180" s="370">
        <v>0</v>
      </c>
      <c r="H180" s="370">
        <v>0</v>
      </c>
      <c r="I180" s="370">
        <v>13</v>
      </c>
      <c r="J180" s="370">
        <v>141</v>
      </c>
      <c r="K180" s="370">
        <v>17</v>
      </c>
      <c r="L180" s="371">
        <v>58</v>
      </c>
      <c r="M180" s="549">
        <f>SUM(M181:M181)</f>
        <v>382</v>
      </c>
      <c r="N180" s="640">
        <v>0</v>
      </c>
      <c r="O180" s="390">
        <f>SUM(O181:O181)</f>
        <v>382</v>
      </c>
      <c r="P180" s="572">
        <f>SUM(P181:P181)</f>
        <v>216</v>
      </c>
      <c r="Q180" s="546">
        <f>SUM(Q181:Q181)</f>
        <v>68</v>
      </c>
      <c r="R180" s="391">
        <f>SUM(R181:R181)</f>
        <v>284</v>
      </c>
      <c r="S180" s="585">
        <f>SUM(S181:S181)</f>
        <v>488</v>
      </c>
      <c r="T180" s="392">
        <f>SUM(T181:T181)</f>
        <v>1</v>
      </c>
      <c r="U180" s="393">
        <f>SUM(U181:U181)</f>
        <v>489</v>
      </c>
    </row>
    <row r="181" spans="1:33" s="251" customFormat="1" ht="19.5" customHeight="1">
      <c r="A181" s="358" t="s">
        <v>204</v>
      </c>
      <c r="B181" s="398">
        <v>1086</v>
      </c>
      <c r="C181" s="368">
        <v>69</v>
      </c>
      <c r="D181" s="369">
        <f>SUM(B181:C181)</f>
        <v>1155</v>
      </c>
      <c r="E181" s="499">
        <v>117</v>
      </c>
      <c r="F181" s="370">
        <v>22</v>
      </c>
      <c r="G181" s="370">
        <v>0</v>
      </c>
      <c r="H181" s="370">
        <v>0</v>
      </c>
      <c r="I181" s="370">
        <v>13</v>
      </c>
      <c r="J181" s="370">
        <v>150</v>
      </c>
      <c r="K181" s="370">
        <v>18</v>
      </c>
      <c r="L181" s="371">
        <v>62</v>
      </c>
      <c r="M181" s="553">
        <f>SUM(E181:L181)</f>
        <v>382</v>
      </c>
      <c r="N181" s="553">
        <v>0</v>
      </c>
      <c r="O181" s="500">
        <f>SUM(M181:N181)</f>
        <v>382</v>
      </c>
      <c r="P181" s="533">
        <v>216</v>
      </c>
      <c r="Q181" s="541">
        <v>68</v>
      </c>
      <c r="R181" s="503">
        <f>SUM(P181:Q181)</f>
        <v>284</v>
      </c>
      <c r="S181" s="533">
        <f>+B181-M181-P181</f>
        <v>488</v>
      </c>
      <c r="T181" s="392">
        <f>+C181-N181-Q181</f>
        <v>1</v>
      </c>
      <c r="U181" s="506">
        <f>D181-O181-R181</f>
        <v>489</v>
      </c>
      <c r="V181" s="648"/>
      <c r="W181" s="252"/>
      <c r="X181" s="252"/>
      <c r="Y181" s="252"/>
      <c r="Z181" s="252"/>
      <c r="AA181" s="252"/>
      <c r="AB181" s="252"/>
      <c r="AC181" s="252"/>
      <c r="AD181" s="252"/>
      <c r="AE181" s="252"/>
      <c r="AF181" s="252"/>
      <c r="AG181" s="252"/>
    </row>
    <row r="182" spans="1:33" s="43" customFormat="1" ht="12.75" customHeight="1">
      <c r="A182" s="773" t="s">
        <v>200</v>
      </c>
      <c r="B182" s="774"/>
      <c r="C182" s="774"/>
      <c r="D182" s="774"/>
      <c r="E182" s="774"/>
      <c r="F182" s="774"/>
      <c r="G182" s="774"/>
      <c r="H182" s="774"/>
      <c r="I182" s="774"/>
      <c r="J182" s="774"/>
      <c r="K182" s="774"/>
      <c r="L182" s="774"/>
      <c r="M182" s="774"/>
      <c r="N182" s="774"/>
      <c r="O182" s="774"/>
      <c r="P182" s="774"/>
      <c r="Q182" s="774"/>
      <c r="R182" s="774"/>
      <c r="S182" s="774"/>
      <c r="T182" s="774"/>
      <c r="U182" s="775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</row>
    <row r="183" spans="1:35" s="279" customFormat="1" ht="12.75" customHeight="1">
      <c r="A183" s="277"/>
      <c r="B183" s="265"/>
      <c r="C183" s="456"/>
      <c r="D183" s="265"/>
      <c r="E183" s="265"/>
      <c r="F183" s="265"/>
      <c r="G183" s="265"/>
      <c r="H183" s="278"/>
      <c r="I183" s="278"/>
      <c r="J183" s="278"/>
      <c r="K183" s="278"/>
      <c r="L183" s="278"/>
      <c r="M183" s="278"/>
      <c r="N183" s="278"/>
      <c r="O183" s="278"/>
      <c r="P183" s="278"/>
      <c r="Q183" s="278"/>
      <c r="R183" s="278"/>
      <c r="T183" s="280"/>
      <c r="U183" s="280"/>
      <c r="V183" s="278"/>
      <c r="W183" s="278"/>
      <c r="X183" s="280"/>
      <c r="Y183" s="280"/>
      <c r="Z183" s="280"/>
      <c r="AA183" s="280"/>
      <c r="AB183" s="280"/>
      <c r="AC183" s="280"/>
      <c r="AD183" s="280"/>
      <c r="AE183" s="280"/>
      <c r="AF183" s="280"/>
      <c r="AG183" s="280"/>
      <c r="AH183" s="280"/>
      <c r="AI183" s="280"/>
    </row>
    <row r="184" spans="1:33" s="43" customFormat="1" ht="10.5" customHeight="1">
      <c r="A184" s="249"/>
      <c r="B184" s="250"/>
      <c r="C184" s="250"/>
      <c r="D184" s="250"/>
      <c r="E184" s="250"/>
      <c r="F184" s="250"/>
      <c r="G184" s="250"/>
      <c r="H184" s="250"/>
      <c r="I184" s="250"/>
      <c r="J184" s="250"/>
      <c r="K184" s="250"/>
      <c r="L184" s="250"/>
      <c r="M184" s="250"/>
      <c r="N184" s="250"/>
      <c r="O184" s="250"/>
      <c r="P184" s="250"/>
      <c r="Q184" s="250"/>
      <c r="R184" s="250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</row>
    <row r="185" spans="1:33" s="43" customFormat="1" ht="10.5" customHeight="1">
      <c r="A185" s="249"/>
      <c r="B185" s="250"/>
      <c r="C185" s="250"/>
      <c r="D185" s="250"/>
      <c r="E185" s="250"/>
      <c r="F185" s="250"/>
      <c r="G185" s="250"/>
      <c r="H185" s="250"/>
      <c r="I185" s="250"/>
      <c r="J185" s="250"/>
      <c r="K185" s="250"/>
      <c r="L185" s="250"/>
      <c r="M185" s="250"/>
      <c r="N185" s="250"/>
      <c r="O185" s="250"/>
      <c r="P185" s="250"/>
      <c r="Q185" s="250"/>
      <c r="R185" s="250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</row>
    <row r="186" spans="1:33" s="43" customFormat="1" ht="10.5" customHeight="1">
      <c r="A186" s="249"/>
      <c r="B186" s="250"/>
      <c r="C186" s="250"/>
      <c r="D186" s="250"/>
      <c r="E186" s="250"/>
      <c r="F186" s="250"/>
      <c r="G186" s="250"/>
      <c r="H186" s="250"/>
      <c r="I186" s="250"/>
      <c r="J186" s="250"/>
      <c r="K186" s="250"/>
      <c r="L186" s="250"/>
      <c r="M186" s="250"/>
      <c r="N186" s="250"/>
      <c r="O186" s="250"/>
      <c r="P186" s="250"/>
      <c r="Q186" s="250"/>
      <c r="R186" s="250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</row>
    <row r="187" spans="1:33" s="43" customFormat="1" ht="10.5" customHeight="1">
      <c r="A187" s="249"/>
      <c r="B187" s="250"/>
      <c r="C187" s="250"/>
      <c r="D187" s="250"/>
      <c r="E187" s="250"/>
      <c r="F187" s="250"/>
      <c r="G187" s="250"/>
      <c r="H187" s="250"/>
      <c r="I187" s="250"/>
      <c r="J187" s="250"/>
      <c r="K187" s="250"/>
      <c r="L187" s="250"/>
      <c r="M187" s="250"/>
      <c r="N187" s="250"/>
      <c r="O187" s="250"/>
      <c r="P187" s="250"/>
      <c r="Q187" s="250"/>
      <c r="R187" s="250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</row>
    <row r="188" spans="1:33" s="43" customFormat="1" ht="10.5" customHeight="1">
      <c r="A188" s="249"/>
      <c r="B188" s="250"/>
      <c r="C188" s="250"/>
      <c r="D188" s="250"/>
      <c r="E188" s="250"/>
      <c r="F188" s="250"/>
      <c r="G188" s="250"/>
      <c r="H188" s="250"/>
      <c r="I188" s="250"/>
      <c r="J188" s="250"/>
      <c r="K188" s="250"/>
      <c r="L188" s="250"/>
      <c r="M188" s="250"/>
      <c r="N188" s="250"/>
      <c r="O188" s="250"/>
      <c r="P188" s="250"/>
      <c r="Q188" s="250"/>
      <c r="R188" s="250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</row>
    <row r="189" spans="1:33" s="43" customFormat="1" ht="10.5" customHeight="1">
      <c r="A189" s="249"/>
      <c r="B189" s="250"/>
      <c r="C189" s="250"/>
      <c r="D189" s="250"/>
      <c r="E189" s="250"/>
      <c r="F189" s="250"/>
      <c r="G189" s="250"/>
      <c r="H189" s="250"/>
      <c r="I189" s="250"/>
      <c r="J189" s="250"/>
      <c r="K189" s="250"/>
      <c r="L189" s="250"/>
      <c r="M189" s="250"/>
      <c r="N189" s="250"/>
      <c r="O189" s="250"/>
      <c r="P189" s="250"/>
      <c r="Q189" s="250"/>
      <c r="R189" s="250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</row>
    <row r="190" spans="1:33" s="43" customFormat="1" ht="10.5" customHeight="1">
      <c r="A190" s="249"/>
      <c r="B190" s="250"/>
      <c r="C190" s="250"/>
      <c r="D190" s="250"/>
      <c r="E190" s="250"/>
      <c r="F190" s="250"/>
      <c r="G190" s="250"/>
      <c r="H190" s="250"/>
      <c r="I190" s="250"/>
      <c r="J190" s="250"/>
      <c r="K190" s="250"/>
      <c r="L190" s="250"/>
      <c r="M190" s="250"/>
      <c r="N190" s="250"/>
      <c r="O190" s="250"/>
      <c r="P190" s="250"/>
      <c r="Q190" s="250"/>
      <c r="R190" s="250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</row>
    <row r="191" spans="1:33" s="43" customFormat="1" ht="10.5" customHeight="1">
      <c r="A191" s="249"/>
      <c r="B191" s="250"/>
      <c r="C191" s="250"/>
      <c r="D191" s="250"/>
      <c r="E191" s="250"/>
      <c r="F191" s="250"/>
      <c r="G191" s="250"/>
      <c r="H191" s="250"/>
      <c r="I191" s="250"/>
      <c r="J191" s="250"/>
      <c r="K191" s="250"/>
      <c r="L191" s="250"/>
      <c r="M191" s="250"/>
      <c r="N191" s="250"/>
      <c r="O191" s="250"/>
      <c r="P191" s="250"/>
      <c r="Q191" s="250"/>
      <c r="R191" s="250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</row>
    <row r="192" spans="1:33" s="43" customFormat="1" ht="10.5" customHeight="1">
      <c r="A192" s="249"/>
      <c r="B192" s="250"/>
      <c r="C192" s="250"/>
      <c r="D192" s="250"/>
      <c r="E192" s="250"/>
      <c r="F192" s="250"/>
      <c r="G192" s="250"/>
      <c r="H192" s="250"/>
      <c r="I192" s="250"/>
      <c r="J192" s="250"/>
      <c r="K192" s="250"/>
      <c r="L192" s="250"/>
      <c r="M192" s="250"/>
      <c r="N192" s="250"/>
      <c r="O192" s="250"/>
      <c r="P192" s="250"/>
      <c r="Q192" s="250"/>
      <c r="R192" s="250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</row>
    <row r="193" spans="1:33" s="43" customFormat="1" ht="10.5" customHeight="1">
      <c r="A193" s="249"/>
      <c r="B193" s="250"/>
      <c r="C193" s="250"/>
      <c r="D193" s="250"/>
      <c r="E193" s="250"/>
      <c r="F193" s="250"/>
      <c r="G193" s="250"/>
      <c r="H193" s="250"/>
      <c r="I193" s="250"/>
      <c r="J193" s="250"/>
      <c r="K193" s="250"/>
      <c r="L193" s="250"/>
      <c r="M193" s="250"/>
      <c r="N193" s="250"/>
      <c r="O193" s="250"/>
      <c r="P193" s="250"/>
      <c r="Q193" s="250"/>
      <c r="R193" s="250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</row>
    <row r="194" spans="1:33" s="43" customFormat="1" ht="10.5" customHeight="1">
      <c r="A194" s="249"/>
      <c r="B194" s="250"/>
      <c r="C194" s="250"/>
      <c r="D194" s="250"/>
      <c r="E194" s="250"/>
      <c r="F194" s="250"/>
      <c r="G194" s="250"/>
      <c r="H194" s="250"/>
      <c r="I194" s="250"/>
      <c r="J194" s="250"/>
      <c r="K194" s="250"/>
      <c r="L194" s="250"/>
      <c r="M194" s="250"/>
      <c r="N194" s="250"/>
      <c r="O194" s="250"/>
      <c r="P194" s="250"/>
      <c r="Q194" s="250"/>
      <c r="R194" s="250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</row>
    <row r="195" spans="1:33" s="43" customFormat="1" ht="10.5" customHeight="1">
      <c r="A195" s="249"/>
      <c r="B195" s="250"/>
      <c r="C195" s="250"/>
      <c r="D195" s="250"/>
      <c r="E195" s="250"/>
      <c r="F195" s="250"/>
      <c r="G195" s="250"/>
      <c r="H195" s="250"/>
      <c r="I195" s="250"/>
      <c r="J195" s="250"/>
      <c r="K195" s="250"/>
      <c r="L195" s="250"/>
      <c r="M195" s="250"/>
      <c r="N195" s="250"/>
      <c r="O195" s="250"/>
      <c r="P195" s="250"/>
      <c r="Q195" s="250"/>
      <c r="R195" s="250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</row>
    <row r="196" spans="1:33" s="43" customFormat="1" ht="10.5" customHeight="1">
      <c r="A196" s="249"/>
      <c r="B196" s="250"/>
      <c r="C196" s="250"/>
      <c r="D196" s="250"/>
      <c r="E196" s="250"/>
      <c r="F196" s="250"/>
      <c r="G196" s="250"/>
      <c r="H196" s="250"/>
      <c r="I196" s="250"/>
      <c r="J196" s="250"/>
      <c r="K196" s="250"/>
      <c r="L196" s="250"/>
      <c r="M196" s="250"/>
      <c r="N196" s="250"/>
      <c r="O196" s="250"/>
      <c r="P196" s="250"/>
      <c r="Q196" s="250"/>
      <c r="R196" s="250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</row>
    <row r="197" spans="1:33" s="43" customFormat="1" ht="10.5" customHeight="1">
      <c r="A197" s="249"/>
      <c r="B197" s="250"/>
      <c r="C197" s="250"/>
      <c r="D197" s="250"/>
      <c r="E197" s="250"/>
      <c r="F197" s="250"/>
      <c r="G197" s="250"/>
      <c r="H197" s="250"/>
      <c r="I197" s="250"/>
      <c r="J197" s="250"/>
      <c r="K197" s="250"/>
      <c r="L197" s="250"/>
      <c r="M197" s="250"/>
      <c r="N197" s="250"/>
      <c r="O197" s="250"/>
      <c r="P197" s="250"/>
      <c r="Q197" s="250"/>
      <c r="R197" s="250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</row>
    <row r="198" spans="1:33" s="43" customFormat="1" ht="10.5" customHeight="1">
      <c r="A198" s="249"/>
      <c r="B198" s="250"/>
      <c r="C198" s="250"/>
      <c r="D198" s="250"/>
      <c r="E198" s="250"/>
      <c r="F198" s="250"/>
      <c r="G198" s="250"/>
      <c r="H198" s="250"/>
      <c r="I198" s="250"/>
      <c r="J198" s="250"/>
      <c r="K198" s="250"/>
      <c r="L198" s="250"/>
      <c r="M198" s="250"/>
      <c r="N198" s="250"/>
      <c r="O198" s="250"/>
      <c r="P198" s="250"/>
      <c r="Q198" s="250"/>
      <c r="R198" s="250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</row>
    <row r="199" spans="1:33" s="43" customFormat="1" ht="10.5" customHeight="1">
      <c r="A199" s="249"/>
      <c r="B199" s="250"/>
      <c r="C199" s="250"/>
      <c r="D199" s="250"/>
      <c r="E199" s="250"/>
      <c r="F199" s="250"/>
      <c r="G199" s="250"/>
      <c r="H199" s="250"/>
      <c r="I199" s="250"/>
      <c r="J199" s="250"/>
      <c r="K199" s="250"/>
      <c r="L199" s="250"/>
      <c r="M199" s="250"/>
      <c r="N199" s="250"/>
      <c r="O199" s="250"/>
      <c r="P199" s="250"/>
      <c r="Q199" s="250"/>
      <c r="R199" s="250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</row>
    <row r="200" spans="1:33" s="43" customFormat="1" ht="10.5" customHeight="1">
      <c r="A200" s="249"/>
      <c r="B200" s="250"/>
      <c r="C200" s="250"/>
      <c r="D200" s="250"/>
      <c r="E200" s="250"/>
      <c r="F200" s="250"/>
      <c r="G200" s="250"/>
      <c r="H200" s="250"/>
      <c r="I200" s="250"/>
      <c r="J200" s="250"/>
      <c r="K200" s="250"/>
      <c r="L200" s="250"/>
      <c r="M200" s="250"/>
      <c r="N200" s="250"/>
      <c r="O200" s="250"/>
      <c r="P200" s="250"/>
      <c r="Q200" s="250"/>
      <c r="R200" s="250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</row>
    <row r="201" spans="1:33" s="43" customFormat="1" ht="10.5" customHeight="1">
      <c r="A201" s="249"/>
      <c r="B201" s="250"/>
      <c r="C201" s="250"/>
      <c r="D201" s="250"/>
      <c r="E201" s="250"/>
      <c r="F201" s="250"/>
      <c r="G201" s="250"/>
      <c r="H201" s="250"/>
      <c r="I201" s="250"/>
      <c r="J201" s="250"/>
      <c r="K201" s="250"/>
      <c r="L201" s="250"/>
      <c r="M201" s="250"/>
      <c r="N201" s="250"/>
      <c r="O201" s="250"/>
      <c r="P201" s="250"/>
      <c r="Q201" s="250"/>
      <c r="R201" s="250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</row>
    <row r="202" spans="1:33" s="43" customFormat="1" ht="10.5" customHeight="1">
      <c r="A202" s="249"/>
      <c r="B202" s="250"/>
      <c r="C202" s="250"/>
      <c r="D202" s="250"/>
      <c r="E202" s="250"/>
      <c r="F202" s="250"/>
      <c r="G202" s="250"/>
      <c r="H202" s="250"/>
      <c r="I202" s="250"/>
      <c r="J202" s="250"/>
      <c r="K202" s="250"/>
      <c r="L202" s="250"/>
      <c r="M202" s="250"/>
      <c r="N202" s="250"/>
      <c r="O202" s="250"/>
      <c r="P202" s="250"/>
      <c r="Q202" s="250"/>
      <c r="R202" s="250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</row>
    <row r="203" spans="1:33" s="43" customFormat="1" ht="10.5" customHeight="1">
      <c r="A203" s="249"/>
      <c r="B203" s="250"/>
      <c r="C203" s="250"/>
      <c r="D203" s="250"/>
      <c r="E203" s="250"/>
      <c r="F203" s="250"/>
      <c r="G203" s="250"/>
      <c r="H203" s="250"/>
      <c r="I203" s="250"/>
      <c r="J203" s="250"/>
      <c r="K203" s="250"/>
      <c r="L203" s="250"/>
      <c r="M203" s="250"/>
      <c r="N203" s="250"/>
      <c r="O203" s="250"/>
      <c r="P203" s="250"/>
      <c r="Q203" s="250"/>
      <c r="R203" s="250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</row>
    <row r="204" spans="1:33" s="43" customFormat="1" ht="10.5" customHeight="1">
      <c r="A204" s="249"/>
      <c r="B204" s="250"/>
      <c r="C204" s="250"/>
      <c r="D204" s="250"/>
      <c r="E204" s="250"/>
      <c r="F204" s="250"/>
      <c r="G204" s="250"/>
      <c r="H204" s="250"/>
      <c r="I204" s="250"/>
      <c r="J204" s="250"/>
      <c r="K204" s="250"/>
      <c r="L204" s="250"/>
      <c r="M204" s="250"/>
      <c r="N204" s="250"/>
      <c r="O204" s="250"/>
      <c r="P204" s="250"/>
      <c r="Q204" s="250"/>
      <c r="R204" s="250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</row>
    <row r="205" spans="1:33" s="43" customFormat="1" ht="10.5" customHeight="1">
      <c r="A205" s="249"/>
      <c r="B205" s="250"/>
      <c r="C205" s="250"/>
      <c r="D205" s="250"/>
      <c r="E205" s="250"/>
      <c r="F205" s="250"/>
      <c r="G205" s="250"/>
      <c r="H205" s="250"/>
      <c r="I205" s="250"/>
      <c r="J205" s="250"/>
      <c r="K205" s="250"/>
      <c r="L205" s="250"/>
      <c r="M205" s="250"/>
      <c r="N205" s="250"/>
      <c r="O205" s="250"/>
      <c r="P205" s="250"/>
      <c r="Q205" s="250"/>
      <c r="R205" s="250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</row>
    <row r="206" spans="1:33" s="43" customFormat="1" ht="10.5" customHeight="1">
      <c r="A206" s="249"/>
      <c r="B206" s="250"/>
      <c r="C206" s="250"/>
      <c r="D206" s="250"/>
      <c r="E206" s="250"/>
      <c r="F206" s="250"/>
      <c r="G206" s="250"/>
      <c r="H206" s="250"/>
      <c r="I206" s="250"/>
      <c r="J206" s="250"/>
      <c r="K206" s="250"/>
      <c r="L206" s="250"/>
      <c r="M206" s="250"/>
      <c r="N206" s="250"/>
      <c r="O206" s="250"/>
      <c r="P206" s="250"/>
      <c r="Q206" s="250"/>
      <c r="R206" s="250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</row>
    <row r="207" spans="1:33" s="43" customFormat="1" ht="10.5" customHeight="1">
      <c r="A207" s="249"/>
      <c r="B207" s="250"/>
      <c r="C207" s="250"/>
      <c r="D207" s="250"/>
      <c r="E207" s="250"/>
      <c r="F207" s="250"/>
      <c r="G207" s="250"/>
      <c r="H207" s="250"/>
      <c r="I207" s="250"/>
      <c r="J207" s="250"/>
      <c r="K207" s="250"/>
      <c r="L207" s="250"/>
      <c r="M207" s="250"/>
      <c r="N207" s="250"/>
      <c r="O207" s="250"/>
      <c r="P207" s="250"/>
      <c r="Q207" s="250"/>
      <c r="R207" s="250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</row>
    <row r="208" spans="1:21" s="254" customFormat="1" ht="26.25" customHeight="1">
      <c r="A208" s="744" t="s">
        <v>156</v>
      </c>
      <c r="B208" s="745"/>
      <c r="C208" s="745"/>
      <c r="D208" s="745"/>
      <c r="E208" s="745"/>
      <c r="F208" s="745"/>
      <c r="G208" s="745"/>
      <c r="H208" s="745"/>
      <c r="I208" s="745"/>
      <c r="J208" s="745"/>
      <c r="K208" s="745"/>
      <c r="L208" s="745"/>
      <c r="M208" s="745"/>
      <c r="N208" s="745"/>
      <c r="O208" s="745"/>
      <c r="P208" s="745"/>
      <c r="Q208" s="745"/>
      <c r="R208" s="745"/>
      <c r="S208" s="745"/>
      <c r="T208" s="745"/>
      <c r="U208" s="746"/>
    </row>
    <row r="209" spans="1:21" s="254" customFormat="1" ht="27" customHeight="1">
      <c r="A209" s="757" t="s">
        <v>157</v>
      </c>
      <c r="B209" s="758"/>
      <c r="C209" s="758"/>
      <c r="D209" s="758"/>
      <c r="E209" s="758"/>
      <c r="F209" s="758"/>
      <c r="G209" s="758"/>
      <c r="H209" s="758"/>
      <c r="I209" s="758"/>
      <c r="J209" s="758"/>
      <c r="K209" s="758"/>
      <c r="L209" s="758"/>
      <c r="M209" s="758"/>
      <c r="N209" s="758"/>
      <c r="O209" s="758"/>
      <c r="P209" s="758"/>
      <c r="Q209" s="758"/>
      <c r="R209" s="758"/>
      <c r="S209" s="758"/>
      <c r="T209" s="758"/>
      <c r="U209" s="759"/>
    </row>
    <row r="210" spans="1:19" s="254" customFormat="1" ht="5.25" customHeight="1">
      <c r="A210" s="256"/>
      <c r="B210" s="256"/>
      <c r="C210" s="455"/>
      <c r="D210" s="256"/>
      <c r="E210" s="256"/>
      <c r="F210" s="256"/>
      <c r="G210" s="256"/>
      <c r="H210" s="256"/>
      <c r="I210" s="256"/>
      <c r="J210" s="256"/>
      <c r="K210" s="256"/>
      <c r="L210" s="256"/>
      <c r="M210" s="520"/>
      <c r="N210" s="520"/>
      <c r="O210" s="256"/>
      <c r="P210" s="520" t="s">
        <v>205</v>
      </c>
      <c r="Q210" s="520"/>
      <c r="R210" s="256"/>
      <c r="S210" s="540"/>
    </row>
    <row r="211" spans="1:21" s="255" customFormat="1" ht="23.25" customHeight="1">
      <c r="A211" s="696" t="s">
        <v>206</v>
      </c>
      <c r="B211" s="697"/>
      <c r="C211" s="697"/>
      <c r="D211" s="697"/>
      <c r="E211" s="697"/>
      <c r="F211" s="697"/>
      <c r="G211" s="697"/>
      <c r="H211" s="697"/>
      <c r="I211" s="697"/>
      <c r="J211" s="697"/>
      <c r="K211" s="697"/>
      <c r="L211" s="697"/>
      <c r="M211" s="697"/>
      <c r="N211" s="697"/>
      <c r="O211" s="697"/>
      <c r="P211" s="697"/>
      <c r="Q211" s="697"/>
      <c r="R211" s="697"/>
      <c r="S211" s="697"/>
      <c r="T211" s="697"/>
      <c r="U211" s="698"/>
    </row>
    <row r="212" spans="1:18" ht="4.5" customHeight="1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</row>
    <row r="213" spans="1:21" ht="33.75" customHeight="1">
      <c r="A213" s="752" t="s">
        <v>159</v>
      </c>
      <c r="B213" s="707" t="s">
        <v>101</v>
      </c>
      <c r="C213" s="708"/>
      <c r="D213" s="750" t="s">
        <v>160</v>
      </c>
      <c r="E213" s="711" t="s">
        <v>161</v>
      </c>
      <c r="F213" s="699" t="s">
        <v>162</v>
      </c>
      <c r="G213" s="699" t="s">
        <v>163</v>
      </c>
      <c r="H213" s="699" t="s">
        <v>164</v>
      </c>
      <c r="I213" s="699" t="s">
        <v>165</v>
      </c>
      <c r="J213" s="699" t="s">
        <v>166</v>
      </c>
      <c r="K213" s="699"/>
      <c r="L213" s="701"/>
      <c r="M213" s="717" t="s">
        <v>167</v>
      </c>
      <c r="N213" s="703"/>
      <c r="O213" s="718" t="s">
        <v>168</v>
      </c>
      <c r="P213" s="702" t="s">
        <v>169</v>
      </c>
      <c r="Q213" s="703"/>
      <c r="R213" s="739" t="s">
        <v>170</v>
      </c>
      <c r="S213" s="720" t="s">
        <v>171</v>
      </c>
      <c r="T213" s="692"/>
      <c r="U213" s="693" t="s">
        <v>172</v>
      </c>
    </row>
    <row r="214" spans="1:21" ht="24" customHeight="1">
      <c r="A214" s="753"/>
      <c r="B214" s="283" t="s">
        <v>173</v>
      </c>
      <c r="C214" s="343" t="s">
        <v>174</v>
      </c>
      <c r="D214" s="751"/>
      <c r="E214" s="712"/>
      <c r="F214" s="700"/>
      <c r="G214" s="700"/>
      <c r="H214" s="700"/>
      <c r="I214" s="700"/>
      <c r="J214" s="341" t="s">
        <v>175</v>
      </c>
      <c r="K214" s="341" t="s">
        <v>176</v>
      </c>
      <c r="L214" s="342" t="s">
        <v>177</v>
      </c>
      <c r="M214" s="550" t="s">
        <v>173</v>
      </c>
      <c r="N214" s="521" t="s">
        <v>174</v>
      </c>
      <c r="O214" s="719"/>
      <c r="P214" s="531" t="s">
        <v>173</v>
      </c>
      <c r="Q214" s="521" t="s">
        <v>174</v>
      </c>
      <c r="R214" s="740"/>
      <c r="S214" s="531" t="s">
        <v>178</v>
      </c>
      <c r="T214" s="281" t="s">
        <v>174</v>
      </c>
      <c r="U214" s="694"/>
    </row>
    <row r="215" spans="1:21" ht="12.75" customHeight="1">
      <c r="A215" s="754"/>
      <c r="B215" s="351" t="s">
        <v>30</v>
      </c>
      <c r="C215" s="352" t="s">
        <v>179</v>
      </c>
      <c r="D215" s="353" t="s">
        <v>180</v>
      </c>
      <c r="E215" s="351" t="s">
        <v>35</v>
      </c>
      <c r="F215" s="352" t="s">
        <v>26</v>
      </c>
      <c r="G215" s="352" t="s">
        <v>28</v>
      </c>
      <c r="H215" s="352" t="s">
        <v>181</v>
      </c>
      <c r="I215" s="352" t="s">
        <v>182</v>
      </c>
      <c r="J215" s="352" t="s">
        <v>183</v>
      </c>
      <c r="K215" s="352" t="s">
        <v>31</v>
      </c>
      <c r="L215" s="355" t="s">
        <v>184</v>
      </c>
      <c r="M215" s="551" t="s">
        <v>185</v>
      </c>
      <c r="N215" s="545" t="s">
        <v>29</v>
      </c>
      <c r="O215" s="495" t="s">
        <v>186</v>
      </c>
      <c r="P215" s="551" t="s">
        <v>33</v>
      </c>
      <c r="Q215" s="545" t="s">
        <v>187</v>
      </c>
      <c r="R215" s="353" t="s">
        <v>188</v>
      </c>
      <c r="S215" s="568" t="s">
        <v>189</v>
      </c>
      <c r="T215" s="352" t="s">
        <v>190</v>
      </c>
      <c r="U215" s="355" t="s">
        <v>202</v>
      </c>
    </row>
    <row r="216" spans="1:21" ht="22.5" customHeight="1">
      <c r="A216" s="327" t="s">
        <v>207</v>
      </c>
      <c r="B216" s="505">
        <f>SUM(B217:B225)</f>
        <v>9901</v>
      </c>
      <c r="C216" s="505">
        <f>SUM(C217:C225)</f>
        <v>4285</v>
      </c>
      <c r="D216" s="505">
        <f>SUM(D217:D225)</f>
        <v>14186</v>
      </c>
      <c r="E216" s="505">
        <f>SUM(E217:E225)</f>
        <v>2492</v>
      </c>
      <c r="F216" s="505">
        <f>SUM(F217:F225)</f>
        <v>2267</v>
      </c>
      <c r="G216" s="505">
        <f>SUM(G217:G225)</f>
        <v>17</v>
      </c>
      <c r="H216" s="505">
        <f>SUM(H217:H225)</f>
        <v>0</v>
      </c>
      <c r="I216" s="505">
        <f>SUM(I217:I225)</f>
        <v>863</v>
      </c>
      <c r="J216" s="505">
        <f>SUM(J217:J225)</f>
        <v>273</v>
      </c>
      <c r="K216" s="505">
        <f>SUM(K217:K225)</f>
        <v>14</v>
      </c>
      <c r="L216" s="505">
        <f>SUM(L217:L225)</f>
        <v>91</v>
      </c>
      <c r="M216" s="552">
        <f>SUM(M217:M225)</f>
        <v>6017</v>
      </c>
      <c r="N216" s="552">
        <f>SUM(N217:N225)</f>
        <v>930</v>
      </c>
      <c r="O216" s="505">
        <f>SUM(O217:O225)</f>
        <v>6947</v>
      </c>
      <c r="P216" s="552">
        <f>SUM(P217:P225)</f>
        <v>152</v>
      </c>
      <c r="Q216" s="552">
        <f>SUM(Q217:Q225)</f>
        <v>1269</v>
      </c>
      <c r="R216" s="505">
        <f>SUM(R217:R225)</f>
        <v>1421</v>
      </c>
      <c r="S216" s="552">
        <f>SUM(S217:S225)</f>
        <v>3732</v>
      </c>
      <c r="T216" s="505">
        <f>SUM(T217:T225)</f>
        <v>2607</v>
      </c>
      <c r="U216" s="505">
        <f>SUM(U217:U225)</f>
        <v>6339</v>
      </c>
    </row>
    <row r="217" spans="1:33" s="251" customFormat="1" ht="19.5" customHeight="1">
      <c r="A217" s="496" t="s">
        <v>208</v>
      </c>
      <c r="B217" s="398">
        <v>1600</v>
      </c>
      <c r="C217" s="368">
        <v>895</v>
      </c>
      <c r="D217" s="369">
        <f>SUM(B217:C217)</f>
        <v>2495</v>
      </c>
      <c r="E217" s="499">
        <v>240</v>
      </c>
      <c r="F217" s="370">
        <v>760</v>
      </c>
      <c r="G217" s="370">
        <v>1</v>
      </c>
      <c r="H217" s="370">
        <v>0</v>
      </c>
      <c r="I217" s="370">
        <v>20</v>
      </c>
      <c r="J217" s="370">
        <v>35</v>
      </c>
      <c r="K217" s="370">
        <v>2</v>
      </c>
      <c r="L217" s="371">
        <v>5</v>
      </c>
      <c r="M217" s="553">
        <f>SUM(E217:L217)</f>
        <v>1063</v>
      </c>
      <c r="N217" s="553">
        <v>289</v>
      </c>
      <c r="O217" s="500">
        <f>SUM(M217:N217)</f>
        <v>1352</v>
      </c>
      <c r="P217" s="533">
        <v>0</v>
      </c>
      <c r="Q217" s="541">
        <v>602</v>
      </c>
      <c r="R217" s="502">
        <f>SUM(P217:Q217)</f>
        <v>602</v>
      </c>
      <c r="S217" s="533">
        <f>+B217-M217-P217</f>
        <v>537</v>
      </c>
      <c r="T217" s="373">
        <v>525</v>
      </c>
      <c r="U217" s="506">
        <f>+S217+T217</f>
        <v>1062</v>
      </c>
      <c r="V217" s="252"/>
      <c r="W217" s="252"/>
      <c r="X217" s="252"/>
      <c r="Y217" s="252"/>
      <c r="Z217" s="252"/>
      <c r="AA217" s="252"/>
      <c r="AB217" s="252"/>
      <c r="AC217" s="252"/>
      <c r="AD217" s="252"/>
      <c r="AE217" s="252"/>
      <c r="AF217" s="252"/>
      <c r="AG217" s="252"/>
    </row>
    <row r="218" spans="1:33" s="251" customFormat="1" ht="19.5" customHeight="1">
      <c r="A218" s="496" t="s">
        <v>209</v>
      </c>
      <c r="B218" s="398">
        <v>1324</v>
      </c>
      <c r="C218" s="368">
        <v>47</v>
      </c>
      <c r="D218" s="369">
        <f>SUM(B218:C218)</f>
        <v>1371</v>
      </c>
      <c r="E218" s="499">
        <v>828</v>
      </c>
      <c r="F218" s="370">
        <v>262</v>
      </c>
      <c r="G218" s="370">
        <v>6</v>
      </c>
      <c r="H218" s="370">
        <v>0</v>
      </c>
      <c r="I218" s="370">
        <v>25</v>
      </c>
      <c r="J218" s="370">
        <v>103</v>
      </c>
      <c r="K218" s="370">
        <v>2</v>
      </c>
      <c r="L218" s="371">
        <v>6</v>
      </c>
      <c r="M218" s="553">
        <f>SUM(E218:L218)</f>
        <v>1232</v>
      </c>
      <c r="N218" s="553">
        <v>26</v>
      </c>
      <c r="O218" s="500">
        <f>SUM(M218:N218)</f>
        <v>1258</v>
      </c>
      <c r="P218" s="533">
        <v>78</v>
      </c>
      <c r="Q218" s="541">
        <v>18</v>
      </c>
      <c r="R218" s="503">
        <f>SUM(P218:Q218)</f>
        <v>96</v>
      </c>
      <c r="S218" s="643">
        <f>+B218-M218-P218</f>
        <v>14</v>
      </c>
      <c r="T218" s="373">
        <f>+C218-N218-Q218</f>
        <v>3</v>
      </c>
      <c r="U218" s="644">
        <f>+S218+T218</f>
        <v>17</v>
      </c>
      <c r="V218" s="648"/>
      <c r="W218" s="252"/>
      <c r="X218" s="252"/>
      <c r="Y218" s="252"/>
      <c r="Z218" s="252"/>
      <c r="AA218" s="252"/>
      <c r="AB218" s="252"/>
      <c r="AC218" s="252"/>
      <c r="AD218" s="252"/>
      <c r="AE218" s="252"/>
      <c r="AF218" s="252"/>
      <c r="AG218" s="252"/>
    </row>
    <row r="219" spans="1:33" s="251" customFormat="1" ht="19.5" customHeight="1">
      <c r="A219" s="496" t="s">
        <v>210</v>
      </c>
      <c r="B219" s="398">
        <v>1143</v>
      </c>
      <c r="C219" s="368">
        <v>466</v>
      </c>
      <c r="D219" s="369">
        <f>SUM(B219:C219)</f>
        <v>1609</v>
      </c>
      <c r="E219" s="499">
        <v>299</v>
      </c>
      <c r="F219" s="370">
        <v>147</v>
      </c>
      <c r="G219" s="370">
        <v>3</v>
      </c>
      <c r="H219" s="370">
        <v>0</v>
      </c>
      <c r="I219" s="370">
        <v>166</v>
      </c>
      <c r="J219" s="370">
        <v>20</v>
      </c>
      <c r="K219" s="370">
        <v>0</v>
      </c>
      <c r="L219" s="371">
        <v>7</v>
      </c>
      <c r="M219" s="553">
        <f>SUM(E219:L219)</f>
        <v>642</v>
      </c>
      <c r="N219" s="553">
        <v>55</v>
      </c>
      <c r="O219" s="500">
        <f>SUM(M219:N219)</f>
        <v>697</v>
      </c>
      <c r="P219" s="533">
        <v>11</v>
      </c>
      <c r="Q219" s="541">
        <v>18</v>
      </c>
      <c r="R219" s="503">
        <f>SUM(P219:Q219)</f>
        <v>29</v>
      </c>
      <c r="S219" s="533">
        <f>+B219-M219-P219</f>
        <v>490</v>
      </c>
      <c r="T219" s="373">
        <f>+C219-N219-Q219</f>
        <v>393</v>
      </c>
      <c r="U219" s="506">
        <f>+S219+T219</f>
        <v>883</v>
      </c>
      <c r="V219" s="252"/>
      <c r="W219" s="252"/>
      <c r="X219" s="252"/>
      <c r="Y219" s="252"/>
      <c r="Z219" s="252"/>
      <c r="AA219" s="252"/>
      <c r="AB219" s="252"/>
      <c r="AC219" s="252"/>
      <c r="AD219" s="252"/>
      <c r="AE219" s="252"/>
      <c r="AF219" s="252"/>
      <c r="AG219" s="252"/>
    </row>
    <row r="220" spans="1:33" s="251" customFormat="1" ht="19.5" customHeight="1">
      <c r="A220" s="496" t="s">
        <v>211</v>
      </c>
      <c r="B220" s="398">
        <v>1097</v>
      </c>
      <c r="C220" s="368">
        <v>450</v>
      </c>
      <c r="D220" s="369">
        <f>SUM(B220:C220)</f>
        <v>1547</v>
      </c>
      <c r="E220" s="499">
        <v>234</v>
      </c>
      <c r="F220" s="370">
        <v>80</v>
      </c>
      <c r="G220" s="370">
        <v>1</v>
      </c>
      <c r="H220" s="370">
        <v>0</v>
      </c>
      <c r="I220" s="370">
        <v>117</v>
      </c>
      <c r="J220" s="370">
        <v>9</v>
      </c>
      <c r="K220" s="370">
        <v>2</v>
      </c>
      <c r="L220" s="371">
        <v>8</v>
      </c>
      <c r="M220" s="553">
        <f>SUM(E220:L220)</f>
        <v>451</v>
      </c>
      <c r="N220" s="553">
        <v>103</v>
      </c>
      <c r="O220" s="500">
        <f>SUM(M220:N220)</f>
        <v>554</v>
      </c>
      <c r="P220" s="533">
        <v>16</v>
      </c>
      <c r="Q220" s="541">
        <v>41</v>
      </c>
      <c r="R220" s="503">
        <f>SUM(P220:Q220)</f>
        <v>57</v>
      </c>
      <c r="S220" s="533">
        <f>+B220-M220-P220</f>
        <v>630</v>
      </c>
      <c r="T220" s="373">
        <f>+C220-N220-Q220</f>
        <v>306</v>
      </c>
      <c r="U220" s="506">
        <f>+S220+T220</f>
        <v>936</v>
      </c>
      <c r="W220" s="252"/>
      <c r="X220" s="252"/>
      <c r="Y220" s="252"/>
      <c r="Z220" s="252"/>
      <c r="AA220" s="252"/>
      <c r="AB220" s="252"/>
      <c r="AC220" s="252"/>
      <c r="AD220" s="252"/>
      <c r="AE220" s="252"/>
      <c r="AF220" s="252"/>
      <c r="AG220" s="252"/>
    </row>
    <row r="221" spans="1:33" s="251" customFormat="1" ht="19.5" customHeight="1">
      <c r="A221" s="496" t="s">
        <v>212</v>
      </c>
      <c r="B221" s="398">
        <v>906</v>
      </c>
      <c r="C221" s="368">
        <v>340</v>
      </c>
      <c r="D221" s="369">
        <f>SUM(B221:C221)</f>
        <v>1246</v>
      </c>
      <c r="E221" s="499">
        <v>202</v>
      </c>
      <c r="F221" s="370">
        <v>100</v>
      </c>
      <c r="G221" s="370">
        <v>1</v>
      </c>
      <c r="H221" s="370">
        <v>0</v>
      </c>
      <c r="I221" s="370">
        <v>186</v>
      </c>
      <c r="J221" s="370">
        <v>11</v>
      </c>
      <c r="K221" s="370">
        <v>2</v>
      </c>
      <c r="L221" s="371">
        <v>11</v>
      </c>
      <c r="M221" s="553">
        <f>SUM(E221:L221)</f>
        <v>513</v>
      </c>
      <c r="N221" s="553">
        <v>49</v>
      </c>
      <c r="O221" s="500">
        <f>SUM(M221:N221)</f>
        <v>562</v>
      </c>
      <c r="P221" s="533">
        <v>10</v>
      </c>
      <c r="Q221" s="541">
        <v>65</v>
      </c>
      <c r="R221" s="503">
        <f>SUM(P221:Q221)</f>
        <v>75</v>
      </c>
      <c r="S221" s="533">
        <f>+B221-M221-P221</f>
        <v>383</v>
      </c>
      <c r="T221" s="373">
        <f>+C221-N221-Q221</f>
        <v>226</v>
      </c>
      <c r="U221" s="506">
        <f>+S221+T221</f>
        <v>609</v>
      </c>
      <c r="W221" s="252"/>
      <c r="X221" s="252"/>
      <c r="Y221" s="252"/>
      <c r="Z221" s="252"/>
      <c r="AA221" s="252"/>
      <c r="AB221" s="252"/>
      <c r="AC221" s="252"/>
      <c r="AD221" s="252"/>
      <c r="AE221" s="252"/>
      <c r="AF221" s="252"/>
      <c r="AG221" s="252"/>
    </row>
    <row r="222" spans="1:33" s="251" customFormat="1" ht="19.5" customHeight="1">
      <c r="A222" s="496" t="s">
        <v>213</v>
      </c>
      <c r="B222" s="398">
        <v>806</v>
      </c>
      <c r="C222" s="368">
        <v>626</v>
      </c>
      <c r="D222" s="369">
        <f>SUM(B222:C222)</f>
        <v>1432</v>
      </c>
      <c r="E222" s="499">
        <v>12</v>
      </c>
      <c r="F222" s="370">
        <v>488</v>
      </c>
      <c r="G222" s="370">
        <v>0</v>
      </c>
      <c r="H222" s="370">
        <v>0</v>
      </c>
      <c r="I222" s="370">
        <v>46</v>
      </c>
      <c r="J222" s="370">
        <v>30</v>
      </c>
      <c r="K222" s="370">
        <v>2</v>
      </c>
      <c r="L222" s="371">
        <v>15</v>
      </c>
      <c r="M222" s="553">
        <f>SUM(E222:L222)</f>
        <v>593</v>
      </c>
      <c r="N222" s="553">
        <v>185</v>
      </c>
      <c r="O222" s="500">
        <f>SUM(M222:N222)</f>
        <v>778</v>
      </c>
      <c r="P222" s="533">
        <v>14</v>
      </c>
      <c r="Q222" s="541">
        <v>430</v>
      </c>
      <c r="R222" s="503">
        <f>SUM(P222:Q222)</f>
        <v>444</v>
      </c>
      <c r="S222" s="533">
        <f>+B222-M222-P222</f>
        <v>199</v>
      </c>
      <c r="T222" s="373">
        <f>+C222-N222-Q222</f>
        <v>11</v>
      </c>
      <c r="U222" s="506">
        <f>+S222+T222</f>
        <v>210</v>
      </c>
      <c r="V222" s="648"/>
      <c r="W222" s="252"/>
      <c r="X222" s="252"/>
      <c r="Y222" s="252"/>
      <c r="Z222" s="252"/>
      <c r="AA222" s="252"/>
      <c r="AB222" s="252"/>
      <c r="AC222" s="252"/>
      <c r="AD222" s="252"/>
      <c r="AE222" s="252"/>
      <c r="AF222" s="252"/>
      <c r="AG222" s="252"/>
    </row>
    <row r="223" spans="1:33" s="251" customFormat="1" ht="19.5" customHeight="1">
      <c r="A223" s="496" t="s">
        <v>214</v>
      </c>
      <c r="B223" s="398">
        <v>1087</v>
      </c>
      <c r="C223" s="368">
        <v>422</v>
      </c>
      <c r="D223" s="369">
        <f>SUM(B223:C223)</f>
        <v>1509</v>
      </c>
      <c r="E223" s="499">
        <v>238</v>
      </c>
      <c r="F223" s="370">
        <v>87</v>
      </c>
      <c r="G223" s="370">
        <v>0</v>
      </c>
      <c r="H223" s="370">
        <v>0</v>
      </c>
      <c r="I223" s="370">
        <v>121</v>
      </c>
      <c r="J223" s="370">
        <v>12</v>
      </c>
      <c r="K223" s="370">
        <v>3</v>
      </c>
      <c r="L223" s="371">
        <v>12</v>
      </c>
      <c r="M223" s="553">
        <f>SUM(E223:L223)</f>
        <v>473</v>
      </c>
      <c r="N223" s="553">
        <v>166</v>
      </c>
      <c r="O223" s="500">
        <f>SUM(M223:N223)</f>
        <v>639</v>
      </c>
      <c r="P223" s="533">
        <v>15</v>
      </c>
      <c r="Q223" s="541">
        <v>58</v>
      </c>
      <c r="R223" s="503">
        <f>SUM(P223:Q223)</f>
        <v>73</v>
      </c>
      <c r="S223" s="533">
        <f>+B223-M223-P223</f>
        <v>599</v>
      </c>
      <c r="T223" s="373">
        <f>+C223-N223-Q223</f>
        <v>198</v>
      </c>
      <c r="U223" s="506">
        <f>+S223+T223</f>
        <v>797</v>
      </c>
      <c r="W223" s="252"/>
      <c r="X223" s="252"/>
      <c r="Y223" s="252"/>
      <c r="Z223" s="252"/>
      <c r="AA223" s="252"/>
      <c r="AB223" s="252"/>
      <c r="AC223" s="252"/>
      <c r="AD223" s="252"/>
      <c r="AE223" s="252"/>
      <c r="AF223" s="252"/>
      <c r="AG223" s="252"/>
    </row>
    <row r="224" spans="1:33" s="251" customFormat="1" ht="19.5" customHeight="1">
      <c r="A224" s="496" t="s">
        <v>215</v>
      </c>
      <c r="B224" s="398">
        <v>971</v>
      </c>
      <c r="C224" s="368">
        <v>498</v>
      </c>
      <c r="D224" s="369">
        <f>SUM(B224:C224)</f>
        <v>1469</v>
      </c>
      <c r="E224" s="499">
        <v>222</v>
      </c>
      <c r="F224" s="370">
        <v>93</v>
      </c>
      <c r="G224" s="370">
        <v>0</v>
      </c>
      <c r="H224" s="370">
        <v>0</v>
      </c>
      <c r="I224" s="370">
        <v>140</v>
      </c>
      <c r="J224" s="370">
        <v>11</v>
      </c>
      <c r="K224" s="370">
        <v>1</v>
      </c>
      <c r="L224" s="371">
        <v>11</v>
      </c>
      <c r="M224" s="553">
        <f>SUM(E224:L224)</f>
        <v>478</v>
      </c>
      <c r="N224" s="553">
        <v>34</v>
      </c>
      <c r="O224" s="500">
        <f>SUM(M224:N224)</f>
        <v>512</v>
      </c>
      <c r="P224" s="533">
        <v>5</v>
      </c>
      <c r="Q224" s="541">
        <v>36</v>
      </c>
      <c r="R224" s="503">
        <f>SUM(P224:Q224)</f>
        <v>41</v>
      </c>
      <c r="S224" s="533">
        <f>+B224-M224-P224</f>
        <v>488</v>
      </c>
      <c r="T224" s="373">
        <f>+C224-N224-Q224</f>
        <v>428</v>
      </c>
      <c r="U224" s="506">
        <f>+S224+T224</f>
        <v>916</v>
      </c>
      <c r="W224" s="252"/>
      <c r="X224" s="252"/>
      <c r="Y224" s="252"/>
      <c r="Z224" s="252"/>
      <c r="AA224" s="252"/>
      <c r="AB224" s="252"/>
      <c r="AC224" s="252"/>
      <c r="AD224" s="252"/>
      <c r="AE224" s="252"/>
      <c r="AF224" s="252"/>
      <c r="AG224" s="252"/>
    </row>
    <row r="225" spans="1:33" s="251" customFormat="1" ht="19.5" customHeight="1">
      <c r="A225" s="497" t="s">
        <v>216</v>
      </c>
      <c r="B225" s="498">
        <v>967</v>
      </c>
      <c r="C225" s="374">
        <v>541</v>
      </c>
      <c r="D225" s="375">
        <f>SUM(B225:C225)</f>
        <v>1508</v>
      </c>
      <c r="E225" s="437">
        <v>217</v>
      </c>
      <c r="F225" s="376">
        <v>250</v>
      </c>
      <c r="G225" s="376">
        <v>5</v>
      </c>
      <c r="H225" s="376">
        <v>0</v>
      </c>
      <c r="I225" s="376">
        <v>42</v>
      </c>
      <c r="J225" s="376">
        <v>42</v>
      </c>
      <c r="K225" s="376">
        <v>0</v>
      </c>
      <c r="L225" s="377">
        <v>16</v>
      </c>
      <c r="M225" s="554">
        <f>SUM(E225:L225)</f>
        <v>572</v>
      </c>
      <c r="N225" s="554">
        <v>23</v>
      </c>
      <c r="O225" s="501">
        <f>SUM(M225:N225)</f>
        <v>595</v>
      </c>
      <c r="P225" s="570">
        <v>3</v>
      </c>
      <c r="Q225" s="541">
        <v>1</v>
      </c>
      <c r="R225" s="504">
        <f>SUM(P225:Q225)</f>
        <v>4</v>
      </c>
      <c r="S225" s="570">
        <f>+B225-M225-P225</f>
        <v>392</v>
      </c>
      <c r="T225" s="378">
        <f>+C225-N225-Q225</f>
        <v>517</v>
      </c>
      <c r="U225" s="507">
        <f>+S225+T225</f>
        <v>909</v>
      </c>
      <c r="V225" s="518"/>
      <c r="W225" s="252"/>
      <c r="X225" s="252"/>
      <c r="Y225" s="252"/>
      <c r="Z225" s="252"/>
      <c r="AA225" s="252"/>
      <c r="AB225" s="252"/>
      <c r="AC225" s="252"/>
      <c r="AD225" s="252"/>
      <c r="AE225" s="252"/>
      <c r="AF225" s="252"/>
      <c r="AG225" s="252"/>
    </row>
    <row r="226" spans="1:33" s="43" customFormat="1" ht="12.75" customHeight="1">
      <c r="A226" s="777" t="s">
        <v>200</v>
      </c>
      <c r="B226" s="778"/>
      <c r="C226" s="778"/>
      <c r="D226" s="778"/>
      <c r="E226" s="778"/>
      <c r="F226" s="778"/>
      <c r="G226" s="778"/>
      <c r="H226" s="778"/>
      <c r="I226" s="778"/>
      <c r="J226" s="778"/>
      <c r="K226" s="778"/>
      <c r="L226" s="778"/>
      <c r="M226" s="778"/>
      <c r="N226" s="778"/>
      <c r="O226" s="778"/>
      <c r="P226" s="778"/>
      <c r="Q226" s="778"/>
      <c r="R226" s="778"/>
      <c r="S226" s="778"/>
      <c r="T226" s="778"/>
      <c r="U226" s="779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</row>
    <row r="227" spans="1:33" s="43" customFormat="1" ht="12.75" customHeight="1">
      <c r="A227" s="290"/>
      <c r="B227" s="332"/>
      <c r="C227" s="452"/>
      <c r="D227" s="332"/>
      <c r="M227" s="519"/>
      <c r="N227" s="519"/>
      <c r="O227" s="332"/>
      <c r="P227" s="519"/>
      <c r="Q227" s="519"/>
      <c r="R227" s="332"/>
      <c r="S227" s="519"/>
      <c r="T227" s="332"/>
      <c r="U227" s="332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</row>
    <row r="228" spans="1:33" s="43" customFormat="1" ht="10.5" customHeight="1">
      <c r="A228" s="768"/>
      <c r="B228" s="768"/>
      <c r="C228" s="768"/>
      <c r="D228" s="768"/>
      <c r="E228" s="768"/>
      <c r="F228" s="768"/>
      <c r="G228" s="250"/>
      <c r="H228" s="250"/>
      <c r="I228" s="250"/>
      <c r="J228" s="250"/>
      <c r="K228" s="250"/>
      <c r="L228" s="250"/>
      <c r="M228" s="250"/>
      <c r="N228" s="250"/>
      <c r="O228" s="250"/>
      <c r="P228" s="250"/>
      <c r="Q228" s="250"/>
      <c r="R228" s="250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</row>
    <row r="229" spans="1:33" s="43" customFormat="1" ht="10.5" customHeight="1">
      <c r="A229" s="249"/>
      <c r="B229" s="250"/>
      <c r="C229" s="250"/>
      <c r="D229" s="250"/>
      <c r="E229" s="250"/>
      <c r="F229" s="250"/>
      <c r="G229" s="250"/>
      <c r="H229" s="250"/>
      <c r="I229" s="250"/>
      <c r="J229" s="250"/>
      <c r="K229" s="250"/>
      <c r="L229" s="250"/>
      <c r="M229" s="250"/>
      <c r="N229" s="250"/>
      <c r="O229" s="250"/>
      <c r="P229" s="250"/>
      <c r="Q229" s="250"/>
      <c r="R229" s="250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</row>
    <row r="230" spans="1:33" s="43" customFormat="1" ht="10.5" customHeight="1">
      <c r="A230" s="249"/>
      <c r="B230" s="250"/>
      <c r="C230" s="250"/>
      <c r="D230" s="250"/>
      <c r="E230" s="250"/>
      <c r="F230" s="250"/>
      <c r="G230" s="250"/>
      <c r="H230" s="250"/>
      <c r="I230" s="250"/>
      <c r="J230" s="250"/>
      <c r="K230" s="250"/>
      <c r="L230" s="250"/>
      <c r="M230" s="250"/>
      <c r="N230" s="250"/>
      <c r="O230" s="250"/>
      <c r="P230" s="250"/>
      <c r="Q230" s="250"/>
      <c r="R230" s="250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</row>
    <row r="231" spans="1:33" s="43" customFormat="1" ht="10.5" customHeight="1">
      <c r="A231" s="249"/>
      <c r="B231" s="250"/>
      <c r="C231" s="250"/>
      <c r="D231" s="250"/>
      <c r="E231" s="250"/>
      <c r="F231" s="250"/>
      <c r="G231" s="250"/>
      <c r="H231" s="250"/>
      <c r="I231" s="250"/>
      <c r="J231" s="250"/>
      <c r="K231" s="250"/>
      <c r="L231" s="250"/>
      <c r="M231" s="250"/>
      <c r="N231" s="250"/>
      <c r="O231" s="250"/>
      <c r="P231" s="250"/>
      <c r="Q231" s="250"/>
      <c r="R231" s="250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</row>
    <row r="232" spans="1:33" s="43" customFormat="1" ht="10.5" customHeight="1">
      <c r="A232" s="249"/>
      <c r="B232" s="250"/>
      <c r="C232" s="250"/>
      <c r="D232" s="250"/>
      <c r="E232" s="250"/>
      <c r="F232" s="250"/>
      <c r="G232" s="250"/>
      <c r="H232" s="250"/>
      <c r="I232" s="250"/>
      <c r="J232" s="250"/>
      <c r="K232" s="250"/>
      <c r="L232" s="250"/>
      <c r="M232" s="250"/>
      <c r="N232" s="250"/>
      <c r="O232" s="250"/>
      <c r="P232" s="250"/>
      <c r="Q232" s="250"/>
      <c r="R232" s="250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</row>
    <row r="233" spans="1:33" s="43" customFormat="1" ht="10.5" customHeight="1">
      <c r="A233" s="249"/>
      <c r="B233" s="250"/>
      <c r="C233" s="250"/>
      <c r="D233" s="250"/>
      <c r="E233" s="250"/>
      <c r="F233" s="250"/>
      <c r="G233" s="250"/>
      <c r="H233" s="250"/>
      <c r="I233" s="250"/>
      <c r="J233" s="250"/>
      <c r="K233" s="250"/>
      <c r="L233" s="250"/>
      <c r="M233" s="250"/>
      <c r="N233" s="250"/>
      <c r="O233" s="250"/>
      <c r="P233" s="250"/>
      <c r="Q233" s="250"/>
      <c r="R233" s="250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</row>
    <row r="234" spans="1:33" s="43" customFormat="1" ht="10.5" customHeight="1">
      <c r="A234" s="249"/>
      <c r="B234" s="250"/>
      <c r="C234" s="250"/>
      <c r="D234" s="250"/>
      <c r="E234" s="250"/>
      <c r="F234" s="250"/>
      <c r="G234" s="250"/>
      <c r="H234" s="250"/>
      <c r="I234" s="250"/>
      <c r="J234" s="250"/>
      <c r="K234" s="250"/>
      <c r="L234" s="250"/>
      <c r="M234" s="250"/>
      <c r="N234" s="250"/>
      <c r="O234" s="250"/>
      <c r="P234" s="250"/>
      <c r="Q234" s="250"/>
      <c r="R234" s="250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</row>
    <row r="235" spans="1:33" s="43" customFormat="1" ht="10.5" customHeight="1">
      <c r="A235" s="249"/>
      <c r="B235" s="250"/>
      <c r="C235" s="250"/>
      <c r="D235" s="250"/>
      <c r="E235" s="250"/>
      <c r="F235" s="250"/>
      <c r="G235" s="250"/>
      <c r="H235" s="250"/>
      <c r="I235" s="250"/>
      <c r="J235" s="250"/>
      <c r="K235" s="250"/>
      <c r="L235" s="250"/>
      <c r="M235" s="250"/>
      <c r="N235" s="250"/>
      <c r="O235" s="250"/>
      <c r="P235" s="250"/>
      <c r="Q235" s="250"/>
      <c r="R235" s="250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</row>
    <row r="236" spans="1:33" s="43" customFormat="1" ht="10.5" customHeight="1">
      <c r="A236" s="249"/>
      <c r="B236" s="250"/>
      <c r="C236" s="250"/>
      <c r="D236" s="250"/>
      <c r="E236" s="250"/>
      <c r="F236" s="250"/>
      <c r="G236" s="250"/>
      <c r="H236" s="250"/>
      <c r="I236" s="250"/>
      <c r="J236" s="250"/>
      <c r="K236" s="250"/>
      <c r="L236" s="250"/>
      <c r="M236" s="250"/>
      <c r="N236" s="250"/>
      <c r="O236" s="250"/>
      <c r="P236" s="250"/>
      <c r="Q236" s="250"/>
      <c r="R236" s="250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</row>
    <row r="237" spans="1:33" s="43" customFormat="1" ht="10.5" customHeight="1">
      <c r="A237" s="249"/>
      <c r="B237" s="250"/>
      <c r="C237" s="250"/>
      <c r="D237" s="250"/>
      <c r="E237" s="250"/>
      <c r="F237" s="250"/>
      <c r="G237" s="250"/>
      <c r="H237" s="250"/>
      <c r="I237" s="250"/>
      <c r="J237" s="250"/>
      <c r="K237" s="250"/>
      <c r="L237" s="250"/>
      <c r="M237" s="250"/>
      <c r="N237" s="250"/>
      <c r="O237" s="250"/>
      <c r="P237" s="250"/>
      <c r="Q237" s="250"/>
      <c r="R237" s="250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</row>
    <row r="238" spans="1:33" s="43" customFormat="1" ht="10.5" customHeight="1">
      <c r="A238" s="249"/>
      <c r="B238" s="250"/>
      <c r="C238" s="250"/>
      <c r="D238" s="250"/>
      <c r="E238" s="250"/>
      <c r="F238" s="250"/>
      <c r="G238" s="250"/>
      <c r="H238" s="250"/>
      <c r="I238" s="250"/>
      <c r="J238" s="250"/>
      <c r="K238" s="250"/>
      <c r="L238" s="250"/>
      <c r="M238" s="250"/>
      <c r="N238" s="250"/>
      <c r="O238" s="250"/>
      <c r="P238" s="250"/>
      <c r="Q238" s="250"/>
      <c r="R238" s="250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</row>
    <row r="239" spans="1:33" s="43" customFormat="1" ht="10.5" customHeight="1">
      <c r="A239" s="249"/>
      <c r="B239" s="250"/>
      <c r="C239" s="250"/>
      <c r="D239" s="250"/>
      <c r="E239" s="250"/>
      <c r="F239" s="250"/>
      <c r="G239" s="250"/>
      <c r="H239" s="250"/>
      <c r="I239" s="250"/>
      <c r="J239" s="250"/>
      <c r="K239" s="250"/>
      <c r="L239" s="250"/>
      <c r="M239" s="250"/>
      <c r="N239" s="250"/>
      <c r="O239" s="250"/>
      <c r="P239" s="250"/>
      <c r="Q239" s="250"/>
      <c r="R239" s="250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</row>
    <row r="240" spans="1:33" s="43" customFormat="1" ht="10.5" customHeight="1">
      <c r="A240" s="249"/>
      <c r="B240" s="250"/>
      <c r="C240" s="250"/>
      <c r="D240" s="250"/>
      <c r="E240" s="250"/>
      <c r="F240" s="250"/>
      <c r="G240" s="250"/>
      <c r="H240" s="250"/>
      <c r="I240" s="250"/>
      <c r="J240" s="250"/>
      <c r="K240" s="250"/>
      <c r="L240" s="250"/>
      <c r="M240" s="250"/>
      <c r="N240" s="250"/>
      <c r="O240" s="250"/>
      <c r="P240" s="250"/>
      <c r="Q240" s="250"/>
      <c r="R240" s="250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</row>
    <row r="241" spans="1:33" s="43" customFormat="1" ht="10.5" customHeight="1">
      <c r="A241" s="249"/>
      <c r="B241" s="250"/>
      <c r="C241" s="250"/>
      <c r="D241" s="250"/>
      <c r="E241" s="250"/>
      <c r="F241" s="250"/>
      <c r="G241" s="250"/>
      <c r="H241" s="250"/>
      <c r="I241" s="250"/>
      <c r="J241" s="250"/>
      <c r="K241" s="250"/>
      <c r="L241" s="250"/>
      <c r="M241" s="250"/>
      <c r="N241" s="250"/>
      <c r="O241" s="250"/>
      <c r="P241" s="250"/>
      <c r="Q241" s="250"/>
      <c r="R241" s="250"/>
      <c r="T241" s="44"/>
      <c r="U241" s="44"/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</row>
    <row r="242" spans="1:33" s="43" customFormat="1" ht="10.5" customHeight="1">
      <c r="A242" s="249"/>
      <c r="B242" s="250"/>
      <c r="C242" s="250"/>
      <c r="D242" s="250"/>
      <c r="E242" s="250"/>
      <c r="F242" s="250"/>
      <c r="G242" s="250"/>
      <c r="H242" s="250"/>
      <c r="I242" s="250"/>
      <c r="J242" s="250"/>
      <c r="K242" s="250"/>
      <c r="L242" s="250"/>
      <c r="M242" s="250"/>
      <c r="N242" s="250"/>
      <c r="O242" s="250"/>
      <c r="P242" s="250"/>
      <c r="Q242" s="250"/>
      <c r="R242" s="250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</row>
    <row r="243" spans="1:33" s="43" customFormat="1" ht="10.5" customHeight="1">
      <c r="A243" s="249"/>
      <c r="B243" s="250"/>
      <c r="C243" s="250"/>
      <c r="D243" s="250"/>
      <c r="E243" s="250"/>
      <c r="F243" s="250"/>
      <c r="G243" s="250"/>
      <c r="H243" s="250"/>
      <c r="I243" s="250"/>
      <c r="J243" s="250"/>
      <c r="K243" s="250"/>
      <c r="L243" s="250"/>
      <c r="M243" s="250"/>
      <c r="N243" s="250"/>
      <c r="O243" s="250"/>
      <c r="P243" s="250"/>
      <c r="Q243" s="250"/>
      <c r="R243" s="250"/>
      <c r="T243" s="44"/>
      <c r="U243" s="44"/>
      <c r="V243" s="44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</row>
    <row r="244" spans="1:33" s="43" customFormat="1" ht="10.5" customHeight="1">
      <c r="A244" s="249"/>
      <c r="B244" s="250"/>
      <c r="C244" s="250"/>
      <c r="D244" s="250"/>
      <c r="E244" s="250"/>
      <c r="F244" s="250"/>
      <c r="G244" s="250"/>
      <c r="H244" s="250"/>
      <c r="I244" s="250"/>
      <c r="J244" s="250"/>
      <c r="K244" s="250"/>
      <c r="L244" s="250"/>
      <c r="M244" s="250"/>
      <c r="N244" s="250"/>
      <c r="O244" s="250"/>
      <c r="P244" s="250"/>
      <c r="Q244" s="250"/>
      <c r="R244" s="250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</row>
    <row r="245" spans="1:33" s="43" customFormat="1" ht="10.5" customHeight="1">
      <c r="A245" s="249"/>
      <c r="B245" s="250"/>
      <c r="C245" s="250"/>
      <c r="D245" s="250"/>
      <c r="E245" s="250"/>
      <c r="F245" s="250"/>
      <c r="G245" s="250"/>
      <c r="H245" s="250"/>
      <c r="I245" s="250"/>
      <c r="J245" s="250"/>
      <c r="K245" s="250"/>
      <c r="L245" s="250"/>
      <c r="M245" s="250"/>
      <c r="N245" s="250"/>
      <c r="O245" s="250"/>
      <c r="P245" s="250"/>
      <c r="Q245" s="250"/>
      <c r="R245" s="250"/>
      <c r="T245" s="44"/>
      <c r="U245" s="44"/>
      <c r="V245" s="44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</row>
    <row r="246" spans="1:33" s="43" customFormat="1" ht="10.5" customHeight="1">
      <c r="A246" s="249"/>
      <c r="B246" s="250"/>
      <c r="C246" s="250"/>
      <c r="D246" s="250"/>
      <c r="E246" s="250"/>
      <c r="F246" s="250"/>
      <c r="G246" s="250"/>
      <c r="H246" s="250"/>
      <c r="I246" s="250"/>
      <c r="J246" s="250"/>
      <c r="K246" s="250"/>
      <c r="L246" s="250"/>
      <c r="M246" s="250"/>
      <c r="N246" s="250"/>
      <c r="O246" s="250"/>
      <c r="P246" s="250"/>
      <c r="Q246" s="250"/>
      <c r="R246" s="250"/>
      <c r="T246" s="44"/>
      <c r="U246" s="44"/>
      <c r="V246" s="44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</row>
    <row r="247" spans="1:33" s="43" customFormat="1" ht="10.5" customHeight="1">
      <c r="A247" s="249"/>
      <c r="B247" s="250"/>
      <c r="C247" s="250"/>
      <c r="D247" s="250"/>
      <c r="E247" s="250"/>
      <c r="F247" s="250"/>
      <c r="G247" s="250"/>
      <c r="H247" s="250"/>
      <c r="I247" s="250"/>
      <c r="J247" s="250"/>
      <c r="K247" s="250"/>
      <c r="L247" s="250"/>
      <c r="M247" s="250"/>
      <c r="N247" s="250"/>
      <c r="O247" s="250"/>
      <c r="P247" s="250"/>
      <c r="Q247" s="250"/>
      <c r="R247" s="250"/>
      <c r="T247" s="44"/>
      <c r="U247" s="44"/>
      <c r="V247" s="44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</row>
    <row r="248" spans="1:33" s="43" customFormat="1" ht="10.5" customHeight="1">
      <c r="A248" s="249"/>
      <c r="B248" s="250"/>
      <c r="C248" s="250"/>
      <c r="D248" s="250"/>
      <c r="E248" s="250"/>
      <c r="F248" s="250"/>
      <c r="G248" s="250"/>
      <c r="H248" s="250"/>
      <c r="I248" s="250"/>
      <c r="J248" s="250"/>
      <c r="K248" s="250"/>
      <c r="L248" s="250"/>
      <c r="M248" s="250"/>
      <c r="N248" s="250"/>
      <c r="O248" s="250"/>
      <c r="P248" s="250"/>
      <c r="Q248" s="250"/>
      <c r="R248" s="250"/>
      <c r="T248" s="44"/>
      <c r="U248" s="44"/>
      <c r="V248" s="44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</row>
    <row r="249" spans="1:33" s="43" customFormat="1" ht="10.5" customHeight="1">
      <c r="A249" s="249"/>
      <c r="B249" s="250"/>
      <c r="C249" s="250"/>
      <c r="D249" s="250"/>
      <c r="E249" s="250"/>
      <c r="F249" s="250"/>
      <c r="G249" s="250"/>
      <c r="H249" s="250"/>
      <c r="I249" s="250"/>
      <c r="J249" s="250"/>
      <c r="K249" s="250"/>
      <c r="L249" s="250"/>
      <c r="M249" s="250"/>
      <c r="N249" s="250"/>
      <c r="O249" s="250"/>
      <c r="P249" s="250"/>
      <c r="Q249" s="250"/>
      <c r="R249" s="250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</row>
    <row r="250" spans="1:33" s="43" customFormat="1" ht="10.5" customHeight="1">
      <c r="A250" s="249"/>
      <c r="B250" s="250"/>
      <c r="C250" s="250"/>
      <c r="D250" s="250"/>
      <c r="E250" s="250"/>
      <c r="F250" s="250"/>
      <c r="G250" s="250"/>
      <c r="H250" s="250"/>
      <c r="I250" s="250"/>
      <c r="J250" s="250"/>
      <c r="K250" s="250"/>
      <c r="L250" s="250"/>
      <c r="M250" s="250"/>
      <c r="N250" s="250"/>
      <c r="O250" s="250"/>
      <c r="P250" s="250"/>
      <c r="Q250" s="250"/>
      <c r="R250" s="250"/>
      <c r="T250" s="44"/>
      <c r="U250" s="44"/>
      <c r="V250" s="44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</row>
    <row r="251" spans="1:33" s="43" customFormat="1" ht="10.5" customHeight="1">
      <c r="A251" s="249"/>
      <c r="B251" s="250"/>
      <c r="C251" s="250"/>
      <c r="D251" s="250"/>
      <c r="E251" s="250"/>
      <c r="F251" s="250"/>
      <c r="G251" s="250"/>
      <c r="H251" s="250"/>
      <c r="I251" s="250"/>
      <c r="J251" s="250"/>
      <c r="K251" s="250"/>
      <c r="L251" s="250"/>
      <c r="M251" s="250"/>
      <c r="N251" s="250"/>
      <c r="O251" s="250"/>
      <c r="P251" s="250"/>
      <c r="Q251" s="250"/>
      <c r="R251" s="250"/>
      <c r="T251" s="44"/>
      <c r="U251" s="44"/>
      <c r="V251" s="44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</row>
    <row r="252" spans="1:33" s="43" customFormat="1" ht="10.5" customHeight="1">
      <c r="A252" s="249"/>
      <c r="B252" s="250"/>
      <c r="C252" s="250"/>
      <c r="D252" s="250"/>
      <c r="E252" s="250"/>
      <c r="F252" s="250"/>
      <c r="G252" s="250"/>
      <c r="H252" s="250"/>
      <c r="I252" s="250"/>
      <c r="J252" s="250"/>
      <c r="K252" s="250"/>
      <c r="L252" s="250"/>
      <c r="M252" s="250"/>
      <c r="N252" s="250"/>
      <c r="O252" s="250"/>
      <c r="P252" s="250"/>
      <c r="Q252" s="250"/>
      <c r="R252" s="250"/>
      <c r="T252" s="44"/>
      <c r="U252" s="44"/>
      <c r="V252" s="44"/>
      <c r="W252" s="44"/>
      <c r="X252" s="44"/>
      <c r="Y252" s="44"/>
      <c r="Z252" s="44"/>
      <c r="AA252" s="44"/>
      <c r="AB252" s="44"/>
      <c r="AC252" s="44"/>
      <c r="AD252" s="44"/>
      <c r="AE252" s="44"/>
      <c r="AF252" s="44"/>
      <c r="AG252" s="44"/>
    </row>
    <row r="253" spans="1:33" s="43" customFormat="1" ht="10.5" customHeight="1">
      <c r="A253" s="249"/>
      <c r="B253" s="250"/>
      <c r="C253" s="250"/>
      <c r="D253" s="250"/>
      <c r="E253" s="250"/>
      <c r="F253" s="250"/>
      <c r="G253" s="250"/>
      <c r="H253" s="250"/>
      <c r="I253" s="250"/>
      <c r="J253" s="250"/>
      <c r="K253" s="250"/>
      <c r="L253" s="250"/>
      <c r="M253" s="250"/>
      <c r="N253" s="250"/>
      <c r="O253" s="250"/>
      <c r="P253" s="250"/>
      <c r="Q253" s="250"/>
      <c r="R253" s="250"/>
      <c r="T253" s="44"/>
      <c r="U253" s="44"/>
      <c r="V253" s="44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</row>
    <row r="254" spans="1:33" s="43" customFormat="1" ht="10.5" customHeight="1">
      <c r="A254" s="249"/>
      <c r="B254" s="250"/>
      <c r="C254" s="250"/>
      <c r="D254" s="250"/>
      <c r="E254" s="250"/>
      <c r="F254" s="250"/>
      <c r="G254" s="250"/>
      <c r="H254" s="250"/>
      <c r="I254" s="250"/>
      <c r="J254" s="250"/>
      <c r="K254" s="250"/>
      <c r="L254" s="250"/>
      <c r="M254" s="250"/>
      <c r="N254" s="250"/>
      <c r="O254" s="250"/>
      <c r="P254" s="250"/>
      <c r="Q254" s="250"/>
      <c r="R254" s="250"/>
      <c r="T254" s="44"/>
      <c r="U254" s="44"/>
      <c r="V254" s="44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</row>
    <row r="255" spans="1:33" s="43" customFormat="1" ht="10.5" customHeight="1">
      <c r="A255" s="249"/>
      <c r="B255" s="250"/>
      <c r="C255" s="250"/>
      <c r="D255" s="250"/>
      <c r="E255" s="250"/>
      <c r="F255" s="250"/>
      <c r="G255" s="250"/>
      <c r="H255" s="250"/>
      <c r="I255" s="250"/>
      <c r="J255" s="250"/>
      <c r="K255" s="250"/>
      <c r="L255" s="250"/>
      <c r="M255" s="250"/>
      <c r="N255" s="250"/>
      <c r="O255" s="250"/>
      <c r="P255" s="250"/>
      <c r="Q255" s="250"/>
      <c r="R255" s="250"/>
      <c r="T255" s="44"/>
      <c r="U255" s="44"/>
      <c r="V255" s="44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</row>
    <row r="256" spans="1:33" s="43" customFormat="1" ht="10.5" customHeight="1">
      <c r="A256" s="249"/>
      <c r="B256" s="250"/>
      <c r="C256" s="250"/>
      <c r="D256" s="250"/>
      <c r="E256" s="250"/>
      <c r="F256" s="250"/>
      <c r="G256" s="250"/>
      <c r="H256" s="250"/>
      <c r="I256" s="250"/>
      <c r="J256" s="250"/>
      <c r="K256" s="250"/>
      <c r="L256" s="250"/>
      <c r="M256" s="250"/>
      <c r="N256" s="250"/>
      <c r="O256" s="250"/>
      <c r="P256" s="250"/>
      <c r="Q256" s="250"/>
      <c r="R256" s="250"/>
      <c r="T256" s="44"/>
      <c r="U256" s="44"/>
      <c r="V256" s="44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</row>
    <row r="257" spans="1:33" s="43" customFormat="1" ht="10.5" customHeight="1">
      <c r="A257" s="249"/>
      <c r="B257" s="250"/>
      <c r="C257" s="250"/>
      <c r="D257" s="250"/>
      <c r="E257" s="250"/>
      <c r="F257" s="250"/>
      <c r="G257" s="250"/>
      <c r="H257" s="250"/>
      <c r="I257" s="250"/>
      <c r="J257" s="250"/>
      <c r="K257" s="250"/>
      <c r="L257" s="250"/>
      <c r="M257" s="250"/>
      <c r="N257" s="250"/>
      <c r="O257" s="250"/>
      <c r="P257" s="250"/>
      <c r="Q257" s="250"/>
      <c r="R257" s="250"/>
      <c r="T257" s="44"/>
      <c r="U257" s="44"/>
      <c r="V257" s="44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  <c r="AG257" s="44"/>
    </row>
    <row r="258" spans="1:33" s="43" customFormat="1" ht="10.5" customHeight="1">
      <c r="A258" s="249"/>
      <c r="B258" s="250"/>
      <c r="C258" s="250"/>
      <c r="D258" s="250"/>
      <c r="E258" s="250"/>
      <c r="F258" s="250"/>
      <c r="G258" s="250"/>
      <c r="H258" s="250"/>
      <c r="I258" s="250"/>
      <c r="J258" s="250"/>
      <c r="K258" s="250"/>
      <c r="L258" s="250"/>
      <c r="M258" s="250"/>
      <c r="N258" s="250"/>
      <c r="O258" s="250"/>
      <c r="P258" s="250"/>
      <c r="Q258" s="250"/>
      <c r="R258" s="250"/>
      <c r="T258" s="44"/>
      <c r="U258" s="44"/>
      <c r="V258" s="44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</row>
    <row r="259" spans="1:19" s="254" customFormat="1" ht="5.25" customHeight="1">
      <c r="A259" s="256"/>
      <c r="B259" s="256"/>
      <c r="C259" s="455"/>
      <c r="D259" s="256"/>
      <c r="E259" s="256"/>
      <c r="F259" s="256"/>
      <c r="G259" s="256"/>
      <c r="H259" s="256"/>
      <c r="I259" s="256"/>
      <c r="J259" s="256"/>
      <c r="K259" s="256"/>
      <c r="L259" s="256"/>
      <c r="M259" s="520"/>
      <c r="N259" s="520"/>
      <c r="O259" s="256"/>
      <c r="P259" s="520"/>
      <c r="Q259" s="520"/>
      <c r="R259" s="256"/>
      <c r="S259" s="540"/>
    </row>
    <row r="260" spans="1:21" s="255" customFormat="1" ht="36" customHeight="1">
      <c r="A260" s="696" t="s">
        <v>217</v>
      </c>
      <c r="B260" s="697"/>
      <c r="C260" s="697"/>
      <c r="D260" s="697"/>
      <c r="E260" s="697"/>
      <c r="F260" s="697"/>
      <c r="G260" s="697"/>
      <c r="H260" s="697"/>
      <c r="I260" s="697"/>
      <c r="J260" s="697"/>
      <c r="K260" s="697"/>
      <c r="L260" s="697"/>
      <c r="M260" s="697"/>
      <c r="N260" s="697"/>
      <c r="O260" s="697"/>
      <c r="P260" s="697"/>
      <c r="Q260" s="697"/>
      <c r="R260" s="697"/>
      <c r="S260" s="697"/>
      <c r="T260" s="697"/>
      <c r="U260" s="698"/>
    </row>
    <row r="261" spans="1:18" ht="4.5" customHeight="1">
      <c r="A261" s="52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</row>
    <row r="262" spans="1:21" ht="33.75" customHeight="1">
      <c r="A262" s="752" t="s">
        <v>159</v>
      </c>
      <c r="B262" s="707" t="s">
        <v>101</v>
      </c>
      <c r="C262" s="708"/>
      <c r="D262" s="750" t="s">
        <v>160</v>
      </c>
      <c r="E262" s="711" t="s">
        <v>161</v>
      </c>
      <c r="F262" s="699" t="s">
        <v>162</v>
      </c>
      <c r="G262" s="699" t="s">
        <v>163</v>
      </c>
      <c r="H262" s="699" t="s">
        <v>164</v>
      </c>
      <c r="I262" s="699" t="s">
        <v>165</v>
      </c>
      <c r="J262" s="699" t="s">
        <v>166</v>
      </c>
      <c r="K262" s="699"/>
      <c r="L262" s="699"/>
      <c r="M262" s="703" t="s">
        <v>167</v>
      </c>
      <c r="N262" s="703"/>
      <c r="O262" s="718" t="s">
        <v>168</v>
      </c>
      <c r="P262" s="702" t="s">
        <v>169</v>
      </c>
      <c r="Q262" s="703"/>
      <c r="R262" s="739" t="s">
        <v>170</v>
      </c>
      <c r="S262" s="720" t="s">
        <v>171</v>
      </c>
      <c r="T262" s="692"/>
      <c r="U262" s="693" t="s">
        <v>172</v>
      </c>
    </row>
    <row r="263" spans="1:21" ht="24" customHeight="1">
      <c r="A263" s="753"/>
      <c r="B263" s="283" t="s">
        <v>173</v>
      </c>
      <c r="C263" s="343" t="s">
        <v>174</v>
      </c>
      <c r="D263" s="751"/>
      <c r="E263" s="712"/>
      <c r="F263" s="700"/>
      <c r="G263" s="700"/>
      <c r="H263" s="700"/>
      <c r="I263" s="700"/>
      <c r="J263" s="318" t="s">
        <v>175</v>
      </c>
      <c r="K263" s="318" t="s">
        <v>176</v>
      </c>
      <c r="L263" s="318" t="s">
        <v>177</v>
      </c>
      <c r="M263" s="521" t="s">
        <v>173</v>
      </c>
      <c r="N263" s="521" t="s">
        <v>174</v>
      </c>
      <c r="O263" s="719"/>
      <c r="P263" s="531" t="s">
        <v>173</v>
      </c>
      <c r="Q263" s="521" t="s">
        <v>174</v>
      </c>
      <c r="R263" s="740"/>
      <c r="S263" s="531" t="s">
        <v>178</v>
      </c>
      <c r="T263" s="281" t="s">
        <v>174</v>
      </c>
      <c r="U263" s="694"/>
    </row>
    <row r="264" spans="1:21" ht="12.75" customHeight="1">
      <c r="A264" s="753"/>
      <c r="B264" s="306" t="s">
        <v>30</v>
      </c>
      <c r="C264" s="304" t="s">
        <v>179</v>
      </c>
      <c r="D264" s="311" t="s">
        <v>180</v>
      </c>
      <c r="E264" s="306" t="s">
        <v>35</v>
      </c>
      <c r="F264" s="304" t="s">
        <v>26</v>
      </c>
      <c r="G264" s="304" t="s">
        <v>28</v>
      </c>
      <c r="H264" s="304" t="s">
        <v>181</v>
      </c>
      <c r="I264" s="304" t="s">
        <v>182</v>
      </c>
      <c r="J264" s="304" t="s">
        <v>183</v>
      </c>
      <c r="K264" s="304" t="s">
        <v>31</v>
      </c>
      <c r="L264" s="304" t="s">
        <v>184</v>
      </c>
      <c r="M264" s="524" t="s">
        <v>185</v>
      </c>
      <c r="N264" s="524" t="s">
        <v>29</v>
      </c>
      <c r="O264" s="311" t="s">
        <v>186</v>
      </c>
      <c r="P264" s="534" t="s">
        <v>33</v>
      </c>
      <c r="Q264" s="524" t="s">
        <v>187</v>
      </c>
      <c r="R264" s="311" t="s">
        <v>188</v>
      </c>
      <c r="S264" s="534" t="s">
        <v>189</v>
      </c>
      <c r="T264" s="304" t="s">
        <v>190</v>
      </c>
      <c r="U264" s="307" t="s">
        <v>202</v>
      </c>
    </row>
    <row r="265" spans="1:21" ht="24.75" customHeight="1">
      <c r="A265" s="323" t="s">
        <v>218</v>
      </c>
      <c r="B265" s="366">
        <f>SUM(B266:B267)</f>
        <v>614</v>
      </c>
      <c r="C265" s="366">
        <f>SUM(C266:C267)</f>
        <v>3492</v>
      </c>
      <c r="D265" s="366">
        <f>SUM(D266:D267)</f>
        <v>4106</v>
      </c>
      <c r="E265" s="366">
        <f>SUM(E266:E267)</f>
        <v>149</v>
      </c>
      <c r="F265" s="366">
        <f>SUM(F266:F267)</f>
        <v>107</v>
      </c>
      <c r="G265" s="366">
        <f>SUM(G266:G267)</f>
        <v>0</v>
      </c>
      <c r="H265" s="366">
        <f>SUM(H266:H267)</f>
        <v>0</v>
      </c>
      <c r="I265" s="366">
        <f>SUM(I266:I267)</f>
        <v>9</v>
      </c>
      <c r="J265" s="366">
        <f>SUM(J266:J267)</f>
        <v>13</v>
      </c>
      <c r="K265" s="366">
        <f>SUM(K266:K267)</f>
        <v>1</v>
      </c>
      <c r="L265" s="366">
        <f>SUM(L266:L267)</f>
        <v>8</v>
      </c>
      <c r="M265" s="555">
        <f>SUM(M266:M267)</f>
        <v>287</v>
      </c>
      <c r="N265" s="555">
        <f>SUM(N266:N267)</f>
        <v>386</v>
      </c>
      <c r="O265" s="366">
        <f>SUM(O266:O267)</f>
        <v>673</v>
      </c>
      <c r="P265" s="573">
        <f>SUM(P266:P267)</f>
        <v>154</v>
      </c>
      <c r="Q265" s="544">
        <f>SUM(Q266:Q267)</f>
        <v>255</v>
      </c>
      <c r="R265" s="425">
        <f>SUM(R266:R267)</f>
        <v>409</v>
      </c>
      <c r="S265" s="573">
        <f>SUM(S266:S267)</f>
        <v>173</v>
      </c>
      <c r="T265" s="382">
        <f>SUM(T266:T267)</f>
        <v>2851</v>
      </c>
      <c r="U265" s="425">
        <f>SUM(U266:U267)</f>
        <v>3024</v>
      </c>
    </row>
    <row r="266" spans="1:33" s="251" customFormat="1" ht="18" customHeight="1">
      <c r="A266" s="596" t="s">
        <v>219</v>
      </c>
      <c r="B266" s="538">
        <v>442</v>
      </c>
      <c r="C266" s="526">
        <v>1955</v>
      </c>
      <c r="D266" s="597">
        <f>SUM(B266:C266)</f>
        <v>2397</v>
      </c>
      <c r="E266" s="539">
        <v>112</v>
      </c>
      <c r="F266" s="526">
        <v>70</v>
      </c>
      <c r="G266" s="526">
        <v>0</v>
      </c>
      <c r="H266" s="526">
        <v>0</v>
      </c>
      <c r="I266" s="526">
        <v>7</v>
      </c>
      <c r="J266" s="526">
        <v>10</v>
      </c>
      <c r="K266" s="526">
        <v>1</v>
      </c>
      <c r="L266" s="526">
        <v>5</v>
      </c>
      <c r="M266" s="526">
        <f>SUM(E266:L266)</f>
        <v>205</v>
      </c>
      <c r="N266" s="526">
        <v>336</v>
      </c>
      <c r="O266" s="597">
        <f>SUM(M266:N266)</f>
        <v>541</v>
      </c>
      <c r="P266" s="576">
        <v>145</v>
      </c>
      <c r="Q266" s="539">
        <v>86</v>
      </c>
      <c r="R266" s="597">
        <f>SUM(P266:Q266)</f>
        <v>231</v>
      </c>
      <c r="S266" s="586">
        <f>+B266-M266-P266</f>
        <v>92</v>
      </c>
      <c r="T266" s="598">
        <f>+C266-N266-Q266</f>
        <v>1533</v>
      </c>
      <c r="U266" s="599">
        <f>+S266+T266</f>
        <v>1625</v>
      </c>
      <c r="V266" s="252"/>
      <c r="W266" s="252"/>
      <c r="X266" s="252"/>
      <c r="Y266" s="252"/>
      <c r="Z266" s="252"/>
      <c r="AA266" s="252"/>
      <c r="AB266" s="252"/>
      <c r="AC266" s="252"/>
      <c r="AD266" s="252"/>
      <c r="AE266" s="252"/>
      <c r="AF266" s="252"/>
      <c r="AG266" s="252"/>
    </row>
    <row r="267" spans="1:33" s="251" customFormat="1" ht="18" customHeight="1">
      <c r="A267" s="596" t="s">
        <v>220</v>
      </c>
      <c r="B267" s="538">
        <v>172</v>
      </c>
      <c r="C267" s="526">
        <v>1537</v>
      </c>
      <c r="D267" s="597">
        <f>SUM(B267:C267)</f>
        <v>1709</v>
      </c>
      <c r="E267" s="539">
        <v>37</v>
      </c>
      <c r="F267" s="526">
        <v>37</v>
      </c>
      <c r="G267" s="526">
        <v>0</v>
      </c>
      <c r="H267" s="526">
        <v>0</v>
      </c>
      <c r="I267" s="526">
        <v>2</v>
      </c>
      <c r="J267" s="526">
        <v>3</v>
      </c>
      <c r="K267" s="526">
        <v>0</v>
      </c>
      <c r="L267" s="526">
        <v>3</v>
      </c>
      <c r="M267" s="526">
        <f>SUM(E267:L267)</f>
        <v>82</v>
      </c>
      <c r="N267" s="526">
        <v>50</v>
      </c>
      <c r="O267" s="597">
        <f>SUM(M267:N267)</f>
        <v>132</v>
      </c>
      <c r="P267" s="576">
        <v>9</v>
      </c>
      <c r="Q267" s="539">
        <v>169</v>
      </c>
      <c r="R267" s="597">
        <f>SUM(P267:Q267)</f>
        <v>178</v>
      </c>
      <c r="S267" s="586">
        <f>+B267-M267-P267</f>
        <v>81</v>
      </c>
      <c r="T267" s="598">
        <f>+C267-N267-Q267</f>
        <v>1318</v>
      </c>
      <c r="U267" s="599">
        <f>+S267+T267</f>
        <v>1399</v>
      </c>
      <c r="V267" s="252"/>
      <c r="W267" s="252"/>
      <c r="X267" s="252"/>
      <c r="Y267" s="252"/>
      <c r="Z267" s="252"/>
      <c r="AA267" s="252"/>
      <c r="AB267" s="252"/>
      <c r="AC267" s="252"/>
      <c r="AD267" s="252"/>
      <c r="AE267" s="252"/>
      <c r="AF267" s="252"/>
      <c r="AG267" s="252"/>
    </row>
    <row r="268" spans="1:33" s="251" customFormat="1" ht="12" customHeight="1" hidden="1" collapsed="1">
      <c r="A268" s="508" t="s">
        <v>221</v>
      </c>
      <c r="B268" s="467">
        <v>79</v>
      </c>
      <c r="C268" s="468">
        <v>603</v>
      </c>
      <c r="D268" s="469">
        <f>SUM(B268:C268)</f>
        <v>682</v>
      </c>
      <c r="E268" s="470">
        <v>2</v>
      </c>
      <c r="F268" s="471">
        <v>2</v>
      </c>
      <c r="G268" s="471">
        <v>0</v>
      </c>
      <c r="H268" s="471">
        <v>0</v>
      </c>
      <c r="I268" s="471">
        <v>0</v>
      </c>
      <c r="J268" s="471">
        <v>0</v>
      </c>
      <c r="K268" s="471">
        <v>0</v>
      </c>
      <c r="L268" s="471">
        <v>0</v>
      </c>
      <c r="M268" s="556">
        <f>SUM(E268:L268)</f>
        <v>4</v>
      </c>
      <c r="N268" s="556">
        <v>41</v>
      </c>
      <c r="O268" s="472">
        <f>SUM(M268:N268)</f>
        <v>45</v>
      </c>
      <c r="P268" s="574">
        <v>0</v>
      </c>
      <c r="Q268" s="556">
        <v>0</v>
      </c>
      <c r="R268" s="473">
        <f>SUM(P268:Q268)</f>
        <v>0</v>
      </c>
      <c r="S268" s="574">
        <f>+B268-M268-P268</f>
        <v>75</v>
      </c>
      <c r="T268" s="474">
        <f>+C268-N268-Q268</f>
        <v>562</v>
      </c>
      <c r="U268" s="475">
        <f>+S268+T268</f>
        <v>637</v>
      </c>
      <c r="V268" s="252"/>
      <c r="W268" s="252"/>
      <c r="X268" s="252"/>
      <c r="Y268" s="252"/>
      <c r="Z268" s="252"/>
      <c r="AA268" s="252"/>
      <c r="AB268" s="252"/>
      <c r="AC268" s="252"/>
      <c r="AD268" s="252"/>
      <c r="AE268" s="252"/>
      <c r="AF268" s="252"/>
      <c r="AG268" s="252"/>
    </row>
    <row r="269" spans="1:33" s="251" customFormat="1" ht="12" customHeight="1" hidden="1" collapsed="1">
      <c r="A269" s="508" t="s">
        <v>222</v>
      </c>
      <c r="B269" s="467">
        <v>172</v>
      </c>
      <c r="C269" s="468">
        <v>1007</v>
      </c>
      <c r="D269" s="469">
        <f>SUM(B269:C269)</f>
        <v>1179</v>
      </c>
      <c r="E269" s="470">
        <v>6</v>
      </c>
      <c r="F269" s="471">
        <v>2</v>
      </c>
      <c r="G269" s="471">
        <v>0</v>
      </c>
      <c r="H269" s="471">
        <v>1</v>
      </c>
      <c r="I269" s="471">
        <v>0</v>
      </c>
      <c r="J269" s="471">
        <v>1</v>
      </c>
      <c r="K269" s="471">
        <v>0</v>
      </c>
      <c r="L269" s="471">
        <v>1</v>
      </c>
      <c r="M269" s="556">
        <f>SUM(E269:L269)</f>
        <v>11</v>
      </c>
      <c r="N269" s="556">
        <v>6</v>
      </c>
      <c r="O269" s="472">
        <f>SUM(M269:N269)</f>
        <v>17</v>
      </c>
      <c r="P269" s="574">
        <v>5</v>
      </c>
      <c r="Q269" s="556">
        <v>3</v>
      </c>
      <c r="R269" s="473">
        <f>SUM(P269:Q269)</f>
        <v>8</v>
      </c>
      <c r="S269" s="574">
        <f>+B269-M269-P269</f>
        <v>156</v>
      </c>
      <c r="T269" s="474">
        <f>+C269-N269-Q269</f>
        <v>998</v>
      </c>
      <c r="U269" s="475">
        <f>+S269+T269</f>
        <v>1154</v>
      </c>
      <c r="V269" s="252"/>
      <c r="W269" s="252"/>
      <c r="X269" s="252"/>
      <c r="Y269" s="252"/>
      <c r="Z269" s="252"/>
      <c r="AA269" s="252"/>
      <c r="AB269" s="252"/>
      <c r="AC269" s="252"/>
      <c r="AD269" s="252"/>
      <c r="AE269" s="252"/>
      <c r="AF269" s="252"/>
      <c r="AG269" s="252"/>
    </row>
    <row r="270" spans="1:33" s="251" customFormat="1" ht="12" customHeight="1" hidden="1" collapsed="1">
      <c r="A270" s="508" t="s">
        <v>223</v>
      </c>
      <c r="B270" s="467">
        <v>103</v>
      </c>
      <c r="C270" s="468">
        <v>1073</v>
      </c>
      <c r="D270" s="469">
        <f>SUM(B270:C270)</f>
        <v>1176</v>
      </c>
      <c r="E270" s="470">
        <v>13</v>
      </c>
      <c r="F270" s="471">
        <v>4</v>
      </c>
      <c r="G270" s="471">
        <v>0</v>
      </c>
      <c r="H270" s="471">
        <v>0</v>
      </c>
      <c r="I270" s="471">
        <v>0</v>
      </c>
      <c r="J270" s="471">
        <v>0</v>
      </c>
      <c r="K270" s="471">
        <v>0</v>
      </c>
      <c r="L270" s="471">
        <v>0</v>
      </c>
      <c r="M270" s="556">
        <f>SUM(E270:L270)</f>
        <v>17</v>
      </c>
      <c r="N270" s="556">
        <v>70</v>
      </c>
      <c r="O270" s="472">
        <f>SUM(M270:N270)</f>
        <v>87</v>
      </c>
      <c r="P270" s="574">
        <v>47</v>
      </c>
      <c r="Q270" s="556">
        <v>255</v>
      </c>
      <c r="R270" s="473">
        <f>SUM(P270:Q270)</f>
        <v>302</v>
      </c>
      <c r="S270" s="574">
        <f>+B270-M270-P270</f>
        <v>39</v>
      </c>
      <c r="T270" s="474">
        <f>+C270-N270-Q270</f>
        <v>748</v>
      </c>
      <c r="U270" s="475">
        <f>+S270+T270</f>
        <v>787</v>
      </c>
      <c r="V270" s="252"/>
      <c r="W270" s="252"/>
      <c r="X270" s="252"/>
      <c r="Y270" s="252"/>
      <c r="Z270" s="252"/>
      <c r="AA270" s="252"/>
      <c r="AB270" s="252"/>
      <c r="AC270" s="252"/>
      <c r="AD270" s="252"/>
      <c r="AE270" s="252"/>
      <c r="AF270" s="252"/>
      <c r="AG270" s="252"/>
    </row>
    <row r="271" spans="1:33" s="251" customFormat="1" ht="19.5" customHeight="1" hidden="1" collapsed="1">
      <c r="A271" s="485" t="s">
        <v>224</v>
      </c>
      <c r="B271" s="476">
        <v>65</v>
      </c>
      <c r="C271" s="477">
        <v>424</v>
      </c>
      <c r="D271" s="478">
        <f>SUM(B271:C271)</f>
        <v>489</v>
      </c>
      <c r="E271" s="479">
        <v>10</v>
      </c>
      <c r="F271" s="480">
        <v>13</v>
      </c>
      <c r="G271" s="480">
        <v>0</v>
      </c>
      <c r="H271" s="480">
        <v>0</v>
      </c>
      <c r="I271" s="480">
        <v>0</v>
      </c>
      <c r="J271" s="480">
        <v>1</v>
      </c>
      <c r="K271" s="480">
        <v>0</v>
      </c>
      <c r="L271" s="480">
        <v>0</v>
      </c>
      <c r="M271" s="557">
        <f>SUM(E271:L271)</f>
        <v>24</v>
      </c>
      <c r="N271" s="557">
        <v>13</v>
      </c>
      <c r="O271" s="481">
        <f>SUM(M271:N271)</f>
        <v>37</v>
      </c>
      <c r="P271" s="575">
        <v>38</v>
      </c>
      <c r="Q271" s="557">
        <v>496</v>
      </c>
      <c r="R271" s="482">
        <f>SUM(P271:Q271)</f>
        <v>534</v>
      </c>
      <c r="S271" s="575">
        <f>+B271-M271-P271</f>
        <v>3</v>
      </c>
      <c r="T271" s="483">
        <f>+C271-N271-Q271</f>
        <v>-85</v>
      </c>
      <c r="U271" s="484">
        <f>+S271+T271</f>
        <v>-82</v>
      </c>
      <c r="V271" s="252"/>
      <c r="W271" s="252"/>
      <c r="X271" s="252"/>
      <c r="Y271" s="252"/>
      <c r="Z271" s="252"/>
      <c r="AA271" s="252"/>
      <c r="AB271" s="252"/>
      <c r="AC271" s="252"/>
      <c r="AD271" s="252"/>
      <c r="AE271" s="252"/>
      <c r="AF271" s="252"/>
      <c r="AG271" s="252"/>
    </row>
    <row r="272" spans="1:33" s="43" customFormat="1" ht="12.75" customHeight="1">
      <c r="A272" s="695" t="s">
        <v>200</v>
      </c>
      <c r="B272" s="695"/>
      <c r="C272" s="695"/>
      <c r="D272" s="695"/>
      <c r="E272" s="695"/>
      <c r="F272" s="695"/>
      <c r="G272" s="695"/>
      <c r="H272" s="695"/>
      <c r="I272" s="695"/>
      <c r="J272" s="695"/>
      <c r="K272" s="695"/>
      <c r="L272" s="695"/>
      <c r="M272" s="695"/>
      <c r="N272" s="695"/>
      <c r="O272" s="695"/>
      <c r="P272" s="695"/>
      <c r="Q272" s="695"/>
      <c r="R272" s="695"/>
      <c r="S272" s="695"/>
      <c r="T272" s="695"/>
      <c r="U272" s="695"/>
      <c r="V272" s="44"/>
      <c r="W272" s="44"/>
      <c r="X272" s="44"/>
      <c r="Y272" s="44"/>
      <c r="Z272" s="44"/>
      <c r="AA272" s="44"/>
      <c r="AB272" s="44"/>
      <c r="AC272" s="44"/>
      <c r="AD272" s="44"/>
      <c r="AE272" s="44"/>
      <c r="AF272" s="44"/>
      <c r="AG272" s="44"/>
    </row>
    <row r="273" spans="1:33" s="43" customFormat="1" ht="10.5" customHeight="1">
      <c r="A273" s="755"/>
      <c r="B273" s="755"/>
      <c r="C273" s="755"/>
      <c r="D273" s="755"/>
      <c r="E273" s="755"/>
      <c r="F273" s="755"/>
      <c r="G273" s="755"/>
      <c r="H273" s="755"/>
      <c r="I273" s="755"/>
      <c r="J273" s="755"/>
      <c r="K273" s="755"/>
      <c r="L273" s="755"/>
      <c r="M273" s="755"/>
      <c r="N273" s="755"/>
      <c r="O273" s="755"/>
      <c r="P273" s="755"/>
      <c r="Q273" s="755"/>
      <c r="R273" s="755"/>
      <c r="S273" s="755"/>
      <c r="T273" s="755"/>
      <c r="U273" s="755"/>
      <c r="V273" s="44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</row>
    <row r="274" spans="1:33" s="43" customFormat="1" ht="10.5" customHeight="1">
      <c r="A274" s="249"/>
      <c r="B274" s="250"/>
      <c r="C274" s="250"/>
      <c r="D274" s="250"/>
      <c r="E274" s="250"/>
      <c r="F274" s="250"/>
      <c r="G274" s="250"/>
      <c r="H274" s="250"/>
      <c r="I274" s="250"/>
      <c r="J274" s="250"/>
      <c r="K274" s="250"/>
      <c r="L274" s="250"/>
      <c r="M274" s="250"/>
      <c r="N274" s="250"/>
      <c r="O274" s="250"/>
      <c r="P274" s="250"/>
      <c r="Q274" s="250"/>
      <c r="R274" s="250"/>
      <c r="T274" s="44"/>
      <c r="U274" s="44"/>
      <c r="V274" s="44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  <c r="AG274" s="44"/>
    </row>
    <row r="275" spans="1:33" s="43" customFormat="1" ht="10.5" customHeight="1">
      <c r="A275" s="249"/>
      <c r="B275" s="250"/>
      <c r="C275" s="250"/>
      <c r="D275" s="250"/>
      <c r="E275" s="250"/>
      <c r="F275" s="250"/>
      <c r="G275" s="250"/>
      <c r="H275" s="250"/>
      <c r="I275" s="250"/>
      <c r="J275" s="250"/>
      <c r="K275" s="250"/>
      <c r="L275" s="250"/>
      <c r="M275" s="250"/>
      <c r="N275" s="250"/>
      <c r="O275" s="250"/>
      <c r="P275" s="250"/>
      <c r="Q275" s="250"/>
      <c r="R275" s="250"/>
      <c r="T275" s="44"/>
      <c r="U275" s="44"/>
      <c r="V275" s="44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</row>
    <row r="276" spans="1:33" s="43" customFormat="1" ht="10.5" customHeight="1">
      <c r="A276" s="249"/>
      <c r="B276" s="250"/>
      <c r="C276" s="250"/>
      <c r="D276" s="250"/>
      <c r="E276" s="250"/>
      <c r="F276" s="250"/>
      <c r="G276" s="250"/>
      <c r="H276" s="250"/>
      <c r="I276" s="250"/>
      <c r="J276" s="250"/>
      <c r="K276" s="250"/>
      <c r="L276" s="250"/>
      <c r="M276" s="250"/>
      <c r="N276" s="250"/>
      <c r="O276" s="250"/>
      <c r="P276" s="250"/>
      <c r="Q276" s="250"/>
      <c r="R276" s="250"/>
      <c r="T276" s="44"/>
      <c r="U276" s="44"/>
      <c r="V276" s="44"/>
      <c r="W276" s="44"/>
      <c r="X276" s="44"/>
      <c r="Y276" s="44"/>
      <c r="Z276" s="44"/>
      <c r="AA276" s="44"/>
      <c r="AB276" s="44"/>
      <c r="AC276" s="44"/>
      <c r="AD276" s="44"/>
      <c r="AE276" s="44"/>
      <c r="AF276" s="44"/>
      <c r="AG276" s="44"/>
    </row>
    <row r="277" spans="1:33" s="43" customFormat="1" ht="10.5" customHeight="1">
      <c r="A277" s="249"/>
      <c r="B277" s="250"/>
      <c r="C277" s="250"/>
      <c r="D277" s="250"/>
      <c r="E277" s="250"/>
      <c r="F277" s="250"/>
      <c r="G277" s="250"/>
      <c r="H277" s="250"/>
      <c r="I277" s="250"/>
      <c r="J277" s="250"/>
      <c r="K277" s="250"/>
      <c r="L277" s="250"/>
      <c r="M277" s="250"/>
      <c r="N277" s="250"/>
      <c r="O277" s="250"/>
      <c r="P277" s="250"/>
      <c r="Q277" s="250"/>
      <c r="R277" s="250"/>
      <c r="T277" s="44"/>
      <c r="U277" s="44"/>
      <c r="V277" s="44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</row>
    <row r="278" spans="1:33" s="43" customFormat="1" ht="10.5" customHeight="1">
      <c r="A278" s="249"/>
      <c r="B278" s="250"/>
      <c r="C278" s="250"/>
      <c r="D278" s="250"/>
      <c r="E278" s="250"/>
      <c r="F278" s="250"/>
      <c r="G278" s="250"/>
      <c r="H278" s="250"/>
      <c r="I278" s="250"/>
      <c r="J278" s="250"/>
      <c r="K278" s="250"/>
      <c r="L278" s="250"/>
      <c r="M278" s="250"/>
      <c r="N278" s="250"/>
      <c r="O278" s="250"/>
      <c r="P278" s="250"/>
      <c r="Q278" s="250"/>
      <c r="R278" s="250"/>
      <c r="T278" s="44"/>
      <c r="U278" s="44"/>
      <c r="V278" s="44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  <c r="AG278" s="44"/>
    </row>
    <row r="279" spans="1:33" s="43" customFormat="1" ht="10.5" customHeight="1">
      <c r="A279" s="249"/>
      <c r="B279" s="250"/>
      <c r="C279" s="250"/>
      <c r="D279" s="250"/>
      <c r="E279" s="250"/>
      <c r="F279" s="250"/>
      <c r="G279" s="250"/>
      <c r="H279" s="250"/>
      <c r="I279" s="250"/>
      <c r="J279" s="250"/>
      <c r="K279" s="250"/>
      <c r="L279" s="250"/>
      <c r="M279" s="250"/>
      <c r="N279" s="250"/>
      <c r="O279" s="250"/>
      <c r="P279" s="250"/>
      <c r="Q279" s="250"/>
      <c r="R279" s="250"/>
      <c r="T279" s="44"/>
      <c r="U279" s="44"/>
      <c r="V279" s="44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</row>
    <row r="280" spans="1:33" s="43" customFormat="1" ht="10.5" customHeight="1">
      <c r="A280" s="249"/>
      <c r="B280" s="250"/>
      <c r="C280" s="250"/>
      <c r="D280" s="250"/>
      <c r="E280" s="250"/>
      <c r="F280" s="250"/>
      <c r="G280" s="250"/>
      <c r="H280" s="250"/>
      <c r="I280" s="250"/>
      <c r="J280" s="250"/>
      <c r="K280" s="250"/>
      <c r="L280" s="250"/>
      <c r="M280" s="250"/>
      <c r="N280" s="250"/>
      <c r="O280" s="250"/>
      <c r="P280" s="250"/>
      <c r="Q280" s="250"/>
      <c r="R280" s="250"/>
      <c r="T280" s="44"/>
      <c r="U280" s="44"/>
      <c r="V280" s="44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  <c r="AG280" s="44"/>
    </row>
    <row r="281" spans="1:33" s="43" customFormat="1" ht="10.5" customHeight="1">
      <c r="A281" s="249"/>
      <c r="B281" s="250"/>
      <c r="C281" s="250"/>
      <c r="D281" s="250"/>
      <c r="E281" s="250"/>
      <c r="F281" s="250"/>
      <c r="G281" s="250"/>
      <c r="H281" s="250"/>
      <c r="I281" s="250"/>
      <c r="J281" s="250"/>
      <c r="K281" s="250"/>
      <c r="L281" s="250"/>
      <c r="M281" s="250"/>
      <c r="N281" s="250"/>
      <c r="O281" s="250"/>
      <c r="P281" s="250"/>
      <c r="Q281" s="250"/>
      <c r="R281" s="250"/>
      <c r="T281" s="44"/>
      <c r="U281" s="44"/>
      <c r="V281" s="44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</row>
    <row r="282" spans="1:33" s="43" customFormat="1" ht="10.5" customHeight="1">
      <c r="A282" s="249"/>
      <c r="B282" s="250"/>
      <c r="C282" s="250"/>
      <c r="D282" s="250"/>
      <c r="E282" s="250"/>
      <c r="F282" s="250"/>
      <c r="G282" s="250"/>
      <c r="H282" s="250"/>
      <c r="I282" s="250"/>
      <c r="J282" s="250"/>
      <c r="K282" s="250"/>
      <c r="L282" s="250"/>
      <c r="M282" s="250"/>
      <c r="N282" s="250"/>
      <c r="O282" s="250"/>
      <c r="P282" s="250"/>
      <c r="Q282" s="250"/>
      <c r="R282" s="250"/>
      <c r="T282" s="44"/>
      <c r="U282" s="44"/>
      <c r="V282" s="44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</row>
    <row r="283" spans="1:33" s="43" customFormat="1" ht="10.5" customHeight="1">
      <c r="A283" s="249"/>
      <c r="B283" s="250"/>
      <c r="C283" s="250"/>
      <c r="D283" s="250"/>
      <c r="E283" s="250"/>
      <c r="F283" s="250"/>
      <c r="G283" s="250"/>
      <c r="H283" s="250"/>
      <c r="I283" s="250"/>
      <c r="J283" s="250"/>
      <c r="K283" s="250"/>
      <c r="L283" s="250"/>
      <c r="M283" s="250"/>
      <c r="N283" s="250"/>
      <c r="O283" s="250"/>
      <c r="P283" s="250"/>
      <c r="Q283" s="250"/>
      <c r="R283" s="250"/>
      <c r="T283" s="44"/>
      <c r="U283" s="44"/>
      <c r="V283" s="44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</row>
    <row r="284" spans="1:33" s="43" customFormat="1" ht="10.5" customHeight="1">
      <c r="A284" s="249"/>
      <c r="B284" s="250"/>
      <c r="C284" s="250"/>
      <c r="D284" s="250"/>
      <c r="E284" s="250"/>
      <c r="F284" s="250"/>
      <c r="G284" s="250"/>
      <c r="H284" s="250"/>
      <c r="I284" s="250"/>
      <c r="J284" s="250"/>
      <c r="K284" s="250"/>
      <c r="L284" s="250"/>
      <c r="M284" s="250"/>
      <c r="N284" s="250"/>
      <c r="O284" s="250"/>
      <c r="P284" s="250"/>
      <c r="Q284" s="250"/>
      <c r="R284" s="250"/>
      <c r="T284" s="44"/>
      <c r="U284" s="44"/>
      <c r="V284" s="44"/>
      <c r="W284" s="44"/>
      <c r="X284" s="44"/>
      <c r="Y284" s="44"/>
      <c r="Z284" s="44"/>
      <c r="AA284" s="44"/>
      <c r="AB284" s="44"/>
      <c r="AC284" s="44"/>
      <c r="AD284" s="44"/>
      <c r="AE284" s="44"/>
      <c r="AF284" s="44"/>
      <c r="AG284" s="44"/>
    </row>
    <row r="285" spans="1:33" s="43" customFormat="1" ht="10.5" customHeight="1">
      <c r="A285" s="249"/>
      <c r="B285" s="250"/>
      <c r="C285" s="250"/>
      <c r="D285" s="250"/>
      <c r="E285" s="250"/>
      <c r="F285" s="250"/>
      <c r="G285" s="250"/>
      <c r="H285" s="250"/>
      <c r="I285" s="250"/>
      <c r="J285" s="250"/>
      <c r="K285" s="250"/>
      <c r="L285" s="250"/>
      <c r="M285" s="250"/>
      <c r="N285" s="250"/>
      <c r="O285" s="250"/>
      <c r="P285" s="250"/>
      <c r="Q285" s="250"/>
      <c r="R285" s="250"/>
      <c r="T285" s="44"/>
      <c r="U285" s="44"/>
      <c r="V285" s="44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</row>
    <row r="286" spans="1:33" s="43" customFormat="1" ht="10.5" customHeight="1">
      <c r="A286" s="249"/>
      <c r="B286" s="250"/>
      <c r="C286" s="250"/>
      <c r="D286" s="250"/>
      <c r="E286" s="250"/>
      <c r="F286" s="250"/>
      <c r="G286" s="250"/>
      <c r="H286" s="250"/>
      <c r="I286" s="250"/>
      <c r="J286" s="250"/>
      <c r="K286" s="250"/>
      <c r="L286" s="250"/>
      <c r="M286" s="250"/>
      <c r="N286" s="250"/>
      <c r="O286" s="250"/>
      <c r="P286" s="250"/>
      <c r="Q286" s="250"/>
      <c r="R286" s="250"/>
      <c r="T286" s="44"/>
      <c r="U286" s="44"/>
      <c r="V286" s="44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</row>
    <row r="287" spans="1:33" s="43" customFormat="1" ht="10.5" customHeight="1">
      <c r="A287" s="249"/>
      <c r="B287" s="250"/>
      <c r="C287" s="250"/>
      <c r="D287" s="250"/>
      <c r="E287" s="250"/>
      <c r="F287" s="250"/>
      <c r="G287" s="250"/>
      <c r="H287" s="250"/>
      <c r="I287" s="250"/>
      <c r="J287" s="250"/>
      <c r="K287" s="250"/>
      <c r="L287" s="250"/>
      <c r="M287" s="250"/>
      <c r="N287" s="250"/>
      <c r="O287" s="250"/>
      <c r="P287" s="250"/>
      <c r="Q287" s="250"/>
      <c r="R287" s="250"/>
      <c r="T287" s="44"/>
      <c r="U287" s="44"/>
      <c r="V287" s="44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</row>
    <row r="288" spans="1:33" s="43" customFormat="1" ht="10.5" customHeight="1">
      <c r="A288" s="249"/>
      <c r="B288" s="250"/>
      <c r="C288" s="250"/>
      <c r="D288" s="250"/>
      <c r="E288" s="250"/>
      <c r="F288" s="250"/>
      <c r="G288" s="250"/>
      <c r="H288" s="250"/>
      <c r="I288" s="250"/>
      <c r="J288" s="250"/>
      <c r="K288" s="250"/>
      <c r="L288" s="250"/>
      <c r="M288" s="250"/>
      <c r="N288" s="250"/>
      <c r="O288" s="250"/>
      <c r="P288" s="250"/>
      <c r="Q288" s="250"/>
      <c r="R288" s="250"/>
      <c r="T288" s="44"/>
      <c r="U288" s="44"/>
      <c r="V288" s="44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</row>
    <row r="289" spans="1:33" s="43" customFormat="1" ht="10.5" customHeight="1">
      <c r="A289" s="249"/>
      <c r="B289" s="250"/>
      <c r="C289" s="250"/>
      <c r="D289" s="250"/>
      <c r="E289" s="250"/>
      <c r="F289" s="250"/>
      <c r="G289" s="250"/>
      <c r="H289" s="250"/>
      <c r="I289" s="250"/>
      <c r="J289" s="250"/>
      <c r="K289" s="250"/>
      <c r="L289" s="250"/>
      <c r="M289" s="250"/>
      <c r="N289" s="250"/>
      <c r="O289" s="250"/>
      <c r="P289" s="250"/>
      <c r="Q289" s="250"/>
      <c r="R289" s="250"/>
      <c r="T289" s="44"/>
      <c r="U289" s="44"/>
      <c r="V289" s="44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</row>
    <row r="290" spans="1:33" s="43" customFormat="1" ht="10.5" customHeight="1">
      <c r="A290" s="249"/>
      <c r="B290" s="250"/>
      <c r="C290" s="250"/>
      <c r="D290" s="250"/>
      <c r="E290" s="250"/>
      <c r="F290" s="250"/>
      <c r="G290" s="250"/>
      <c r="H290" s="250"/>
      <c r="I290" s="250"/>
      <c r="J290" s="250"/>
      <c r="K290" s="250"/>
      <c r="L290" s="250"/>
      <c r="M290" s="250"/>
      <c r="N290" s="250"/>
      <c r="O290" s="250"/>
      <c r="P290" s="250"/>
      <c r="Q290" s="250"/>
      <c r="R290" s="250"/>
      <c r="T290" s="44"/>
      <c r="U290" s="44"/>
      <c r="V290" s="44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  <c r="AG290" s="44"/>
    </row>
    <row r="291" spans="1:33" s="43" customFormat="1" ht="10.5" customHeight="1">
      <c r="A291" s="249"/>
      <c r="B291" s="250"/>
      <c r="C291" s="250"/>
      <c r="D291" s="250"/>
      <c r="E291" s="250"/>
      <c r="F291" s="250"/>
      <c r="G291" s="250"/>
      <c r="H291" s="250"/>
      <c r="I291" s="250"/>
      <c r="J291" s="250"/>
      <c r="K291" s="250"/>
      <c r="L291" s="250"/>
      <c r="M291" s="250"/>
      <c r="N291" s="250"/>
      <c r="O291" s="250"/>
      <c r="P291" s="250"/>
      <c r="Q291" s="250"/>
      <c r="R291" s="250"/>
      <c r="T291" s="44"/>
      <c r="U291" s="44"/>
      <c r="V291" s="44"/>
      <c r="W291" s="44"/>
      <c r="X291" s="44"/>
      <c r="Y291" s="44"/>
      <c r="Z291" s="44"/>
      <c r="AA291" s="44"/>
      <c r="AB291" s="44"/>
      <c r="AC291" s="44"/>
      <c r="AD291" s="44"/>
      <c r="AE291" s="44"/>
      <c r="AF291" s="44"/>
      <c r="AG291" s="44"/>
    </row>
    <row r="292" spans="1:33" s="43" customFormat="1" ht="10.5" customHeight="1">
      <c r="A292" s="249"/>
      <c r="B292" s="250"/>
      <c r="C292" s="250"/>
      <c r="D292" s="250"/>
      <c r="E292" s="250"/>
      <c r="F292" s="250"/>
      <c r="G292" s="250"/>
      <c r="H292" s="250"/>
      <c r="I292" s="250"/>
      <c r="J292" s="250"/>
      <c r="K292" s="250"/>
      <c r="L292" s="250"/>
      <c r="M292" s="250"/>
      <c r="N292" s="250"/>
      <c r="O292" s="250"/>
      <c r="P292" s="250"/>
      <c r="Q292" s="250"/>
      <c r="R292" s="250"/>
      <c r="T292" s="44"/>
      <c r="U292" s="44"/>
      <c r="V292" s="44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  <c r="AG292" s="44"/>
    </row>
    <row r="293" spans="1:33" s="43" customFormat="1" ht="10.5" customHeight="1">
      <c r="A293" s="249"/>
      <c r="B293" s="250"/>
      <c r="C293" s="250"/>
      <c r="D293" s="250"/>
      <c r="E293" s="250"/>
      <c r="F293" s="250"/>
      <c r="G293" s="250"/>
      <c r="H293" s="250"/>
      <c r="I293" s="250"/>
      <c r="J293" s="250"/>
      <c r="K293" s="250"/>
      <c r="L293" s="250"/>
      <c r="M293" s="250"/>
      <c r="N293" s="250"/>
      <c r="O293" s="250"/>
      <c r="P293" s="250"/>
      <c r="Q293" s="250"/>
      <c r="R293" s="250"/>
      <c r="T293" s="44"/>
      <c r="U293" s="44"/>
      <c r="V293" s="44"/>
      <c r="W293" s="44"/>
      <c r="X293" s="44"/>
      <c r="Y293" s="44"/>
      <c r="Z293" s="44"/>
      <c r="AA293" s="44"/>
      <c r="AB293" s="44"/>
      <c r="AC293" s="44"/>
      <c r="AD293" s="44"/>
      <c r="AE293" s="44"/>
      <c r="AF293" s="44"/>
      <c r="AG293" s="44"/>
    </row>
    <row r="294" spans="1:33" s="43" customFormat="1" ht="10.5" customHeight="1">
      <c r="A294" s="249"/>
      <c r="B294" s="250"/>
      <c r="C294" s="250"/>
      <c r="D294" s="250"/>
      <c r="E294" s="250"/>
      <c r="F294" s="250"/>
      <c r="G294" s="250"/>
      <c r="H294" s="250"/>
      <c r="I294" s="250"/>
      <c r="J294" s="250"/>
      <c r="K294" s="250"/>
      <c r="L294" s="250"/>
      <c r="M294" s="250"/>
      <c r="N294" s="250"/>
      <c r="O294" s="250"/>
      <c r="P294" s="250"/>
      <c r="Q294" s="250"/>
      <c r="R294" s="250"/>
      <c r="T294" s="44"/>
      <c r="U294" s="44"/>
      <c r="V294" s="44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</row>
    <row r="295" spans="1:33" s="43" customFormat="1" ht="10.5" customHeight="1">
      <c r="A295" s="249"/>
      <c r="B295" s="250"/>
      <c r="C295" s="250"/>
      <c r="D295" s="250"/>
      <c r="E295" s="250"/>
      <c r="F295" s="250"/>
      <c r="G295" s="250"/>
      <c r="H295" s="250"/>
      <c r="I295" s="250"/>
      <c r="J295" s="250"/>
      <c r="K295" s="250"/>
      <c r="L295" s="250"/>
      <c r="M295" s="250"/>
      <c r="N295" s="250"/>
      <c r="O295" s="250"/>
      <c r="P295" s="250"/>
      <c r="Q295" s="250"/>
      <c r="R295" s="250"/>
      <c r="T295" s="44"/>
      <c r="U295" s="44"/>
      <c r="V295" s="44"/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  <c r="AG295" s="44"/>
    </row>
    <row r="296" spans="1:33" s="43" customFormat="1" ht="10.5" customHeight="1">
      <c r="A296" s="249"/>
      <c r="B296" s="250"/>
      <c r="C296" s="250"/>
      <c r="D296" s="250"/>
      <c r="E296" s="250"/>
      <c r="F296" s="250"/>
      <c r="G296" s="250"/>
      <c r="H296" s="250"/>
      <c r="I296" s="250"/>
      <c r="J296" s="250"/>
      <c r="K296" s="250"/>
      <c r="L296" s="250"/>
      <c r="M296" s="250"/>
      <c r="N296" s="250"/>
      <c r="O296" s="250"/>
      <c r="P296" s="250"/>
      <c r="Q296" s="250"/>
      <c r="R296" s="250"/>
      <c r="T296" s="44"/>
      <c r="U296" s="44"/>
      <c r="V296" s="44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</row>
    <row r="297" spans="1:33" s="43" customFormat="1" ht="10.5" customHeight="1">
      <c r="A297" s="249"/>
      <c r="B297" s="250"/>
      <c r="C297" s="250"/>
      <c r="D297" s="250"/>
      <c r="E297" s="250"/>
      <c r="F297" s="250"/>
      <c r="G297" s="250"/>
      <c r="H297" s="250"/>
      <c r="I297" s="250"/>
      <c r="J297" s="250"/>
      <c r="K297" s="250"/>
      <c r="L297" s="250"/>
      <c r="M297" s="250"/>
      <c r="N297" s="250"/>
      <c r="O297" s="250"/>
      <c r="P297" s="250"/>
      <c r="Q297" s="250"/>
      <c r="R297" s="250"/>
      <c r="T297" s="44"/>
      <c r="U297" s="44"/>
      <c r="V297" s="44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</row>
    <row r="298" spans="1:33" s="43" customFormat="1" ht="10.5" customHeight="1">
      <c r="A298" s="249"/>
      <c r="B298" s="250"/>
      <c r="C298" s="250"/>
      <c r="D298" s="250"/>
      <c r="E298" s="250"/>
      <c r="F298" s="250"/>
      <c r="G298" s="250"/>
      <c r="H298" s="250"/>
      <c r="I298" s="250"/>
      <c r="J298" s="250"/>
      <c r="K298" s="250"/>
      <c r="L298" s="250"/>
      <c r="M298" s="250"/>
      <c r="N298" s="250"/>
      <c r="O298" s="250"/>
      <c r="P298" s="250"/>
      <c r="Q298" s="250"/>
      <c r="R298" s="250"/>
      <c r="T298" s="44"/>
      <c r="U298" s="44"/>
      <c r="V298" s="44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  <c r="AG298" s="44"/>
    </row>
    <row r="299" spans="1:33" s="43" customFormat="1" ht="10.5" customHeight="1">
      <c r="A299" s="249"/>
      <c r="B299" s="250"/>
      <c r="C299" s="250"/>
      <c r="D299" s="250"/>
      <c r="E299" s="250"/>
      <c r="F299" s="250"/>
      <c r="G299" s="250"/>
      <c r="H299" s="250"/>
      <c r="I299" s="250"/>
      <c r="J299" s="250"/>
      <c r="K299" s="250"/>
      <c r="L299" s="250"/>
      <c r="M299" s="250"/>
      <c r="N299" s="250"/>
      <c r="O299" s="250"/>
      <c r="P299" s="250"/>
      <c r="Q299" s="250"/>
      <c r="R299" s="250"/>
      <c r="T299" s="44"/>
      <c r="U299" s="44"/>
      <c r="V299" s="44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</row>
    <row r="300" spans="1:33" s="43" customFormat="1" ht="10.5" customHeight="1">
      <c r="A300" s="249"/>
      <c r="B300" s="250"/>
      <c r="C300" s="250"/>
      <c r="D300" s="250"/>
      <c r="E300" s="250"/>
      <c r="F300" s="250"/>
      <c r="G300" s="250"/>
      <c r="H300" s="250"/>
      <c r="I300" s="250"/>
      <c r="J300" s="250"/>
      <c r="K300" s="250"/>
      <c r="L300" s="250"/>
      <c r="M300" s="250"/>
      <c r="N300" s="250"/>
      <c r="O300" s="250"/>
      <c r="P300" s="250"/>
      <c r="Q300" s="250"/>
      <c r="R300" s="250"/>
      <c r="T300" s="44"/>
      <c r="U300" s="44"/>
      <c r="V300" s="44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</row>
    <row r="301" spans="1:33" s="43" customFormat="1" ht="10.5" customHeight="1">
      <c r="A301" s="249"/>
      <c r="B301" s="250"/>
      <c r="C301" s="250"/>
      <c r="D301" s="250"/>
      <c r="E301" s="250"/>
      <c r="F301" s="250"/>
      <c r="G301" s="250"/>
      <c r="H301" s="250"/>
      <c r="I301" s="250"/>
      <c r="J301" s="250"/>
      <c r="K301" s="250"/>
      <c r="L301" s="250"/>
      <c r="M301" s="250"/>
      <c r="N301" s="250"/>
      <c r="O301" s="250"/>
      <c r="P301" s="250"/>
      <c r="Q301" s="250"/>
      <c r="R301" s="250"/>
      <c r="T301" s="44"/>
      <c r="U301" s="44"/>
      <c r="V301" s="44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</row>
    <row r="302" spans="1:33" s="43" customFormat="1" ht="10.5" customHeight="1">
      <c r="A302" s="249"/>
      <c r="B302" s="250"/>
      <c r="C302" s="250"/>
      <c r="D302" s="250"/>
      <c r="E302" s="250"/>
      <c r="F302" s="250"/>
      <c r="G302" s="250"/>
      <c r="H302" s="250"/>
      <c r="I302" s="250"/>
      <c r="J302" s="250"/>
      <c r="K302" s="250"/>
      <c r="L302" s="250"/>
      <c r="M302" s="250"/>
      <c r="N302" s="250"/>
      <c r="O302" s="250"/>
      <c r="P302" s="250"/>
      <c r="Q302" s="250"/>
      <c r="R302" s="250"/>
      <c r="T302" s="44"/>
      <c r="U302" s="44"/>
      <c r="V302" s="44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</row>
    <row r="303" spans="1:33" s="43" customFormat="1" ht="10.5" customHeight="1">
      <c r="A303" s="249"/>
      <c r="B303" s="250"/>
      <c r="C303" s="250"/>
      <c r="D303" s="250"/>
      <c r="E303" s="250"/>
      <c r="F303" s="250"/>
      <c r="G303" s="250"/>
      <c r="H303" s="250"/>
      <c r="I303" s="250"/>
      <c r="J303" s="250"/>
      <c r="K303" s="250"/>
      <c r="L303" s="250"/>
      <c r="M303" s="250"/>
      <c r="N303" s="250"/>
      <c r="O303" s="250"/>
      <c r="P303" s="250"/>
      <c r="Q303" s="250"/>
      <c r="R303" s="250"/>
      <c r="T303" s="44"/>
      <c r="U303" s="44"/>
      <c r="V303" s="44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  <c r="AG303" s="44"/>
    </row>
    <row r="304" spans="1:33" s="43" customFormat="1" ht="10.5" customHeight="1">
      <c r="A304" s="249"/>
      <c r="B304" s="250"/>
      <c r="C304" s="250"/>
      <c r="D304" s="250"/>
      <c r="E304" s="250"/>
      <c r="F304" s="250"/>
      <c r="G304" s="250"/>
      <c r="H304" s="250"/>
      <c r="I304" s="250"/>
      <c r="J304" s="250"/>
      <c r="K304" s="250"/>
      <c r="L304" s="250"/>
      <c r="M304" s="250"/>
      <c r="N304" s="250"/>
      <c r="O304" s="250"/>
      <c r="P304" s="250"/>
      <c r="Q304" s="250"/>
      <c r="R304" s="250"/>
      <c r="T304" s="44"/>
      <c r="U304" s="44"/>
      <c r="V304" s="44"/>
      <c r="W304" s="44"/>
      <c r="X304" s="44"/>
      <c r="Y304" s="44"/>
      <c r="Z304" s="44"/>
      <c r="AA304" s="44"/>
      <c r="AB304" s="44"/>
      <c r="AC304" s="44"/>
      <c r="AD304" s="44"/>
      <c r="AE304" s="44"/>
      <c r="AF304" s="44"/>
      <c r="AG304" s="44"/>
    </row>
    <row r="305" spans="1:33" s="43" customFormat="1" ht="10.5" customHeight="1">
      <c r="A305" s="249"/>
      <c r="B305" s="250"/>
      <c r="C305" s="250"/>
      <c r="D305" s="250"/>
      <c r="E305" s="250"/>
      <c r="F305" s="250"/>
      <c r="G305" s="250"/>
      <c r="H305" s="250"/>
      <c r="I305" s="250"/>
      <c r="J305" s="250"/>
      <c r="K305" s="250"/>
      <c r="L305" s="250"/>
      <c r="M305" s="250"/>
      <c r="N305" s="250"/>
      <c r="O305" s="250"/>
      <c r="P305" s="250"/>
      <c r="Q305" s="250"/>
      <c r="R305" s="250"/>
      <c r="T305" s="44"/>
      <c r="U305" s="44"/>
      <c r="V305" s="44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  <c r="AG305" s="44"/>
    </row>
    <row r="306" spans="1:33" s="43" customFormat="1" ht="10.5" customHeight="1">
      <c r="A306" s="249"/>
      <c r="B306" s="250"/>
      <c r="C306" s="250"/>
      <c r="D306" s="250"/>
      <c r="E306" s="250"/>
      <c r="F306" s="250"/>
      <c r="G306" s="250"/>
      <c r="H306" s="250"/>
      <c r="I306" s="250"/>
      <c r="J306" s="250"/>
      <c r="K306" s="250"/>
      <c r="L306" s="250"/>
      <c r="M306" s="250"/>
      <c r="N306" s="250"/>
      <c r="O306" s="250"/>
      <c r="P306" s="250"/>
      <c r="Q306" s="250"/>
      <c r="R306" s="250"/>
      <c r="T306" s="44"/>
      <c r="U306" s="44"/>
      <c r="V306" s="44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  <c r="AG306" s="44"/>
    </row>
    <row r="307" spans="1:21" s="254" customFormat="1" ht="21.75" customHeight="1" hidden="1" collapsed="1">
      <c r="A307" s="744" t="s">
        <v>156</v>
      </c>
      <c r="B307" s="745"/>
      <c r="C307" s="745"/>
      <c r="D307" s="745"/>
      <c r="E307" s="745"/>
      <c r="F307" s="745"/>
      <c r="G307" s="745"/>
      <c r="H307" s="745"/>
      <c r="I307" s="745"/>
      <c r="J307" s="745"/>
      <c r="K307" s="745"/>
      <c r="L307" s="745"/>
      <c r="M307" s="745"/>
      <c r="N307" s="745"/>
      <c r="O307" s="745"/>
      <c r="P307" s="745"/>
      <c r="Q307" s="745"/>
      <c r="R307" s="745"/>
      <c r="S307" s="745"/>
      <c r="T307" s="745"/>
      <c r="U307" s="746"/>
    </row>
    <row r="308" spans="1:21" s="254" customFormat="1" ht="24" customHeight="1">
      <c r="A308" s="730" t="s">
        <v>157</v>
      </c>
      <c r="B308" s="731"/>
      <c r="C308" s="731"/>
      <c r="D308" s="731"/>
      <c r="E308" s="731"/>
      <c r="F308" s="731"/>
      <c r="G308" s="731"/>
      <c r="H308" s="731"/>
      <c r="I308" s="731"/>
      <c r="J308" s="731"/>
      <c r="K308" s="731"/>
      <c r="L308" s="731"/>
      <c r="M308" s="731"/>
      <c r="N308" s="731"/>
      <c r="O308" s="731"/>
      <c r="P308" s="731"/>
      <c r="Q308" s="731"/>
      <c r="R308" s="731"/>
      <c r="S308" s="731"/>
      <c r="T308" s="731"/>
      <c r="U308" s="732"/>
    </row>
    <row r="309" spans="1:19" s="254" customFormat="1" ht="5.25" customHeight="1">
      <c r="A309" s="256"/>
      <c r="B309" s="256"/>
      <c r="C309" s="455"/>
      <c r="D309" s="256"/>
      <c r="E309" s="256"/>
      <c r="F309" s="256"/>
      <c r="G309" s="256"/>
      <c r="H309" s="256"/>
      <c r="I309" s="256"/>
      <c r="J309" s="256"/>
      <c r="K309" s="256"/>
      <c r="L309" s="256"/>
      <c r="M309" s="520"/>
      <c r="N309" s="520"/>
      <c r="O309" s="256"/>
      <c r="P309" s="520"/>
      <c r="Q309" s="520"/>
      <c r="R309" s="256"/>
      <c r="S309" s="540"/>
    </row>
    <row r="310" spans="1:21" s="255" customFormat="1" ht="40.5" customHeight="1">
      <c r="A310" s="696" t="s">
        <v>225</v>
      </c>
      <c r="B310" s="697"/>
      <c r="C310" s="697"/>
      <c r="D310" s="697"/>
      <c r="E310" s="697"/>
      <c r="F310" s="697"/>
      <c r="G310" s="697"/>
      <c r="H310" s="697"/>
      <c r="I310" s="697"/>
      <c r="J310" s="697"/>
      <c r="K310" s="697"/>
      <c r="L310" s="697"/>
      <c r="M310" s="697"/>
      <c r="N310" s="697"/>
      <c r="O310" s="697"/>
      <c r="P310" s="697"/>
      <c r="Q310" s="697"/>
      <c r="R310" s="697"/>
      <c r="S310" s="697"/>
      <c r="T310" s="697"/>
      <c r="U310" s="698"/>
    </row>
    <row r="311" spans="1:18" ht="11.25" customHeight="1">
      <c r="A311" s="52"/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</row>
    <row r="312" spans="1:21" ht="36" customHeight="1">
      <c r="A312" s="747" t="s">
        <v>159</v>
      </c>
      <c r="B312" s="707" t="s">
        <v>101</v>
      </c>
      <c r="C312" s="708"/>
      <c r="D312" s="750" t="s">
        <v>160</v>
      </c>
      <c r="E312" s="711" t="s">
        <v>161</v>
      </c>
      <c r="F312" s="699" t="s">
        <v>162</v>
      </c>
      <c r="G312" s="699" t="s">
        <v>163</v>
      </c>
      <c r="H312" s="699" t="s">
        <v>164</v>
      </c>
      <c r="I312" s="699" t="s">
        <v>165</v>
      </c>
      <c r="J312" s="699" t="s">
        <v>166</v>
      </c>
      <c r="K312" s="699"/>
      <c r="L312" s="699"/>
      <c r="M312" s="703" t="s">
        <v>167</v>
      </c>
      <c r="N312" s="703"/>
      <c r="O312" s="718" t="s">
        <v>168</v>
      </c>
      <c r="P312" s="702" t="s">
        <v>169</v>
      </c>
      <c r="Q312" s="703"/>
      <c r="R312" s="705" t="s">
        <v>170</v>
      </c>
      <c r="S312" s="691" t="s">
        <v>171</v>
      </c>
      <c r="T312" s="692"/>
      <c r="U312" s="693" t="s">
        <v>172</v>
      </c>
    </row>
    <row r="313" spans="1:21" ht="28.5" customHeight="1">
      <c r="A313" s="748"/>
      <c r="B313" s="283" t="s">
        <v>173</v>
      </c>
      <c r="C313" s="343" t="s">
        <v>174</v>
      </c>
      <c r="D313" s="751"/>
      <c r="E313" s="712"/>
      <c r="F313" s="700"/>
      <c r="G313" s="700"/>
      <c r="H313" s="700"/>
      <c r="I313" s="700"/>
      <c r="J313" s="324" t="s">
        <v>175</v>
      </c>
      <c r="K313" s="324" t="s">
        <v>176</v>
      </c>
      <c r="L313" s="324" t="s">
        <v>177</v>
      </c>
      <c r="M313" s="521" t="s">
        <v>173</v>
      </c>
      <c r="N313" s="521" t="s">
        <v>174</v>
      </c>
      <c r="O313" s="719"/>
      <c r="P313" s="531" t="s">
        <v>173</v>
      </c>
      <c r="Q313" s="521" t="s">
        <v>174</v>
      </c>
      <c r="R313" s="706"/>
      <c r="S313" s="550" t="s">
        <v>178</v>
      </c>
      <c r="T313" s="281" t="s">
        <v>174</v>
      </c>
      <c r="U313" s="694"/>
    </row>
    <row r="314" spans="1:21" ht="15.75" customHeight="1">
      <c r="A314" s="749"/>
      <c r="B314" s="306" t="s">
        <v>30</v>
      </c>
      <c r="C314" s="304" t="s">
        <v>179</v>
      </c>
      <c r="D314" s="311" t="s">
        <v>180</v>
      </c>
      <c r="E314" s="306" t="s">
        <v>35</v>
      </c>
      <c r="F314" s="304" t="s">
        <v>26</v>
      </c>
      <c r="G314" s="304" t="s">
        <v>28</v>
      </c>
      <c r="H314" s="304" t="s">
        <v>181</v>
      </c>
      <c r="I314" s="304" t="s">
        <v>182</v>
      </c>
      <c r="J314" s="304" t="s">
        <v>183</v>
      </c>
      <c r="K314" s="304" t="s">
        <v>31</v>
      </c>
      <c r="L314" s="304" t="s">
        <v>184</v>
      </c>
      <c r="M314" s="524" t="s">
        <v>185</v>
      </c>
      <c r="N314" s="524" t="s">
        <v>29</v>
      </c>
      <c r="O314" s="311" t="s">
        <v>186</v>
      </c>
      <c r="P314" s="534" t="s">
        <v>33</v>
      </c>
      <c r="Q314" s="524" t="s">
        <v>187</v>
      </c>
      <c r="R314" s="307" t="s">
        <v>188</v>
      </c>
      <c r="S314" s="522" t="s">
        <v>189</v>
      </c>
      <c r="T314" s="263" t="s">
        <v>190</v>
      </c>
      <c r="U314" s="269" t="s">
        <v>202</v>
      </c>
    </row>
    <row r="315" spans="1:21" ht="23.25" customHeight="1">
      <c r="A315" s="323" t="s">
        <v>226</v>
      </c>
      <c r="B315" s="272">
        <f>SUM(B316:B319)</f>
        <v>9161</v>
      </c>
      <c r="C315" s="272">
        <f>SUM(C316:C319)</f>
        <v>7815</v>
      </c>
      <c r="D315" s="272">
        <f>SUM(D316:D319)</f>
        <v>16976</v>
      </c>
      <c r="E315" s="272">
        <f>SUM(E316:E319)</f>
        <v>2981</v>
      </c>
      <c r="F315" s="272">
        <f>SUM(F316:F319)</f>
        <v>163</v>
      </c>
      <c r="G315" s="272">
        <f>SUM(G316:G319)</f>
        <v>62</v>
      </c>
      <c r="H315" s="272">
        <f>SUM(H316:H319)</f>
        <v>0</v>
      </c>
      <c r="I315" s="272">
        <f>SUM(I316:I319)</f>
        <v>165</v>
      </c>
      <c r="J315" s="272">
        <f>SUM(J316:J319)</f>
        <v>166</v>
      </c>
      <c r="K315" s="272">
        <f>SUM(K316:K319)</f>
        <v>17</v>
      </c>
      <c r="L315" s="272">
        <f>SUM(L316:L319)</f>
        <v>10</v>
      </c>
      <c r="M315" s="558">
        <f>SUM(M316:M319)</f>
        <v>3564</v>
      </c>
      <c r="N315" s="558">
        <f>SUM(N316:N319)</f>
        <v>298</v>
      </c>
      <c r="O315" s="272">
        <f>SUM(O316:O319)</f>
        <v>3862</v>
      </c>
      <c r="P315" s="558">
        <f>SUM(P316:P319)</f>
        <v>1033</v>
      </c>
      <c r="Q315" s="558">
        <f>SUM(Q316:Q319)</f>
        <v>818</v>
      </c>
      <c r="R315" s="647">
        <f>SUM(R316:R319)</f>
        <v>1851</v>
      </c>
      <c r="S315" s="558">
        <f>SUM(S316:S319)</f>
        <v>4564</v>
      </c>
      <c r="T315" s="272">
        <f>SUM(T316:T319)</f>
        <v>6699</v>
      </c>
      <c r="U315" s="272">
        <f>SUM(U316:U319)</f>
        <v>11263</v>
      </c>
    </row>
    <row r="316" spans="1:33" s="251" customFormat="1" ht="18" customHeight="1">
      <c r="A316" s="508" t="s">
        <v>227</v>
      </c>
      <c r="B316" s="308">
        <v>5094</v>
      </c>
      <c r="C316" s="305">
        <v>4389</v>
      </c>
      <c r="D316" s="337">
        <f>SUM(B316:C316)</f>
        <v>9483</v>
      </c>
      <c r="E316" s="346">
        <v>1199</v>
      </c>
      <c r="F316" s="313">
        <v>18</v>
      </c>
      <c r="G316" s="313">
        <v>0</v>
      </c>
      <c r="H316" s="313">
        <v>0</v>
      </c>
      <c r="I316" s="313">
        <v>51</v>
      </c>
      <c r="J316" s="313">
        <v>23</v>
      </c>
      <c r="K316" s="313">
        <v>3</v>
      </c>
      <c r="L316" s="313">
        <v>0</v>
      </c>
      <c r="M316" s="526">
        <f>SUM(E316:L316)</f>
        <v>1294</v>
      </c>
      <c r="N316" s="526">
        <v>134</v>
      </c>
      <c r="O316" s="321">
        <f>SUM(M316:N316)</f>
        <v>1428</v>
      </c>
      <c r="P316" s="576">
        <v>972</v>
      </c>
      <c r="Q316" s="539">
        <v>376</v>
      </c>
      <c r="R316" s="326">
        <f>SUM(P316:Q316)</f>
        <v>1348</v>
      </c>
      <c r="S316" s="586">
        <f>+B316-M316-P316</f>
        <v>2828</v>
      </c>
      <c r="T316" s="273">
        <f>+C316-N316-Q316</f>
        <v>3879</v>
      </c>
      <c r="U316" s="274">
        <f>+S316+T316</f>
        <v>6707</v>
      </c>
      <c r="V316" s="252"/>
      <c r="W316" s="252"/>
      <c r="X316" s="252"/>
      <c r="Y316" s="252"/>
      <c r="Z316" s="252"/>
      <c r="AA316" s="252"/>
      <c r="AB316" s="252"/>
      <c r="AC316" s="252"/>
      <c r="AD316" s="252"/>
      <c r="AE316" s="252"/>
      <c r="AF316" s="252"/>
      <c r="AG316" s="252"/>
    </row>
    <row r="317" spans="1:33" s="251" customFormat="1" ht="18" customHeight="1">
      <c r="A317" s="508" t="s">
        <v>228</v>
      </c>
      <c r="B317" s="308">
        <v>1216</v>
      </c>
      <c r="C317" s="305">
        <v>1135</v>
      </c>
      <c r="D317" s="337">
        <f>SUM(B317:C317)</f>
        <v>2351</v>
      </c>
      <c r="E317" s="346">
        <v>375</v>
      </c>
      <c r="F317" s="313">
        <v>64</v>
      </c>
      <c r="G317" s="313">
        <v>36</v>
      </c>
      <c r="H317" s="313">
        <v>0</v>
      </c>
      <c r="I317" s="313">
        <v>42</v>
      </c>
      <c r="J317" s="313">
        <v>78</v>
      </c>
      <c r="K317" s="313">
        <v>7</v>
      </c>
      <c r="L317" s="313">
        <v>5</v>
      </c>
      <c r="M317" s="526">
        <f>SUM(E317:L317)</f>
        <v>607</v>
      </c>
      <c r="N317" s="526">
        <v>91</v>
      </c>
      <c r="O317" s="321">
        <f>SUM(M317:N317)</f>
        <v>698</v>
      </c>
      <c r="P317" s="576">
        <v>12</v>
      </c>
      <c r="Q317" s="539">
        <v>221</v>
      </c>
      <c r="R317" s="326">
        <f>SUM(P317:Q317)</f>
        <v>233</v>
      </c>
      <c r="S317" s="586">
        <f>+B317-M317-P317</f>
        <v>597</v>
      </c>
      <c r="T317" s="273">
        <f>+C317-N317-Q317</f>
        <v>823</v>
      </c>
      <c r="U317" s="274">
        <f>+S317+T317</f>
        <v>1420</v>
      </c>
      <c r="V317" s="252"/>
      <c r="W317" s="252"/>
      <c r="X317" s="252"/>
      <c r="Y317" s="252"/>
      <c r="Z317" s="252"/>
      <c r="AA317" s="252"/>
      <c r="AB317" s="252"/>
      <c r="AC317" s="252"/>
      <c r="AD317" s="252"/>
      <c r="AE317" s="252"/>
      <c r="AF317" s="252"/>
      <c r="AG317" s="252"/>
    </row>
    <row r="318" spans="1:33" s="251" customFormat="1" ht="18" customHeight="1">
      <c r="A318" s="508" t="s">
        <v>229</v>
      </c>
      <c r="B318" s="308">
        <v>1130</v>
      </c>
      <c r="C318" s="305">
        <v>926</v>
      </c>
      <c r="D318" s="337">
        <f>SUM(B318:C318)</f>
        <v>2056</v>
      </c>
      <c r="E318" s="346">
        <v>394</v>
      </c>
      <c r="F318" s="313">
        <v>54</v>
      </c>
      <c r="G318" s="313">
        <v>26</v>
      </c>
      <c r="H318" s="313">
        <v>0</v>
      </c>
      <c r="I318" s="313">
        <v>27</v>
      </c>
      <c r="J318" s="313">
        <v>62</v>
      </c>
      <c r="K318" s="313">
        <v>7</v>
      </c>
      <c r="L318" s="313">
        <v>4</v>
      </c>
      <c r="M318" s="526">
        <f>SUM(E318:L318)</f>
        <v>574</v>
      </c>
      <c r="N318" s="526">
        <v>66</v>
      </c>
      <c r="O318" s="321">
        <f>SUM(M318:N318)</f>
        <v>640</v>
      </c>
      <c r="P318" s="576">
        <v>8</v>
      </c>
      <c r="Q318" s="539">
        <v>151</v>
      </c>
      <c r="R318" s="326">
        <f>SUM(P318:Q318)</f>
        <v>159</v>
      </c>
      <c r="S318" s="586">
        <f>+B318-M318-P318</f>
        <v>548</v>
      </c>
      <c r="T318" s="273">
        <f>+C318-N318-Q318</f>
        <v>709</v>
      </c>
      <c r="U318" s="274">
        <f>+S318+T318</f>
        <v>1257</v>
      </c>
      <c r="V318" s="252"/>
      <c r="W318" s="252"/>
      <c r="X318" s="252"/>
      <c r="Y318" s="252"/>
      <c r="Z318" s="252"/>
      <c r="AA318" s="252"/>
      <c r="AB318" s="252"/>
      <c r="AC318" s="252"/>
      <c r="AD318" s="252"/>
      <c r="AE318" s="252"/>
      <c r="AF318" s="252"/>
      <c r="AG318" s="252"/>
    </row>
    <row r="319" spans="1:33" s="251" customFormat="1" ht="18" customHeight="1">
      <c r="A319" s="508" t="s">
        <v>230</v>
      </c>
      <c r="B319" s="309">
        <v>1721</v>
      </c>
      <c r="C319" s="310">
        <v>1365</v>
      </c>
      <c r="D319" s="337">
        <f>SUM(B319:C319)</f>
        <v>3086</v>
      </c>
      <c r="E319" s="438">
        <v>1013</v>
      </c>
      <c r="F319" s="299">
        <v>27</v>
      </c>
      <c r="G319" s="299">
        <v>0</v>
      </c>
      <c r="H319" s="299">
        <v>0</v>
      </c>
      <c r="I319" s="299">
        <v>45</v>
      </c>
      <c r="J319" s="299">
        <v>3</v>
      </c>
      <c r="K319" s="299">
        <v>0</v>
      </c>
      <c r="L319" s="299">
        <v>1</v>
      </c>
      <c r="M319" s="529">
        <f>SUM(E319:L319)</f>
        <v>1089</v>
      </c>
      <c r="N319" s="529">
        <v>7</v>
      </c>
      <c r="O319" s="300">
        <f>SUM(M319:N319)</f>
        <v>1096</v>
      </c>
      <c r="P319" s="577">
        <v>41</v>
      </c>
      <c r="Q319" s="578">
        <v>70</v>
      </c>
      <c r="R319" s="301">
        <f>SUM(P319:Q319)</f>
        <v>111</v>
      </c>
      <c r="S319" s="587">
        <f>+B319-M319-P319</f>
        <v>591</v>
      </c>
      <c r="T319" s="275">
        <f>+C319-N319-Q319</f>
        <v>1288</v>
      </c>
      <c r="U319" s="276">
        <f>+S319+T319</f>
        <v>1879</v>
      </c>
      <c r="V319" s="252"/>
      <c r="W319" s="252"/>
      <c r="X319" s="252"/>
      <c r="Y319" s="252"/>
      <c r="Z319" s="252"/>
      <c r="AA319" s="252"/>
      <c r="AB319" s="252"/>
      <c r="AC319" s="252"/>
      <c r="AD319" s="252"/>
      <c r="AE319" s="252"/>
      <c r="AF319" s="252"/>
      <c r="AG319" s="252"/>
    </row>
    <row r="320" spans="1:33" s="43" customFormat="1" ht="12.75" customHeight="1">
      <c r="A320" s="695" t="s">
        <v>200</v>
      </c>
      <c r="B320" s="695"/>
      <c r="C320" s="695"/>
      <c r="D320" s="695"/>
      <c r="E320" s="695"/>
      <c r="F320" s="695"/>
      <c r="G320" s="695"/>
      <c r="H320" s="695"/>
      <c r="I320" s="695"/>
      <c r="J320" s="695"/>
      <c r="K320" s="695"/>
      <c r="L320" s="695"/>
      <c r="M320" s="695"/>
      <c r="N320" s="695"/>
      <c r="O320" s="695"/>
      <c r="P320" s="695"/>
      <c r="Q320" s="695"/>
      <c r="R320" s="695"/>
      <c r="S320" s="695"/>
      <c r="T320" s="695"/>
      <c r="U320" s="695"/>
      <c r="V320" s="44"/>
      <c r="W320" s="44"/>
      <c r="X320" s="44"/>
      <c r="Y320" s="44"/>
      <c r="Z320" s="44"/>
      <c r="AA320" s="44"/>
      <c r="AB320" s="44"/>
      <c r="AC320" s="44"/>
      <c r="AD320" s="44"/>
      <c r="AE320" s="44"/>
      <c r="AF320" s="44"/>
      <c r="AG320" s="44"/>
    </row>
    <row r="321" spans="1:33" s="43" customFormat="1" ht="10.5" customHeight="1" hidden="1" collapsed="1">
      <c r="A321" s="733" t="s">
        <v>231</v>
      </c>
      <c r="B321" s="733"/>
      <c r="C321" s="733"/>
      <c r="D321" s="733"/>
      <c r="E321" s="733"/>
      <c r="F321" s="733"/>
      <c r="G321" s="733"/>
      <c r="H321" s="733"/>
      <c r="I321" s="733"/>
      <c r="J321" s="733"/>
      <c r="K321" s="733"/>
      <c r="L321" s="733"/>
      <c r="M321" s="733"/>
      <c r="N321" s="733"/>
      <c r="O321" s="733"/>
      <c r="P321" s="733"/>
      <c r="Q321" s="733"/>
      <c r="R321" s="733"/>
      <c r="S321" s="733"/>
      <c r="T321" s="733"/>
      <c r="U321" s="733"/>
      <c r="V321" s="44"/>
      <c r="W321" s="44"/>
      <c r="X321" s="44"/>
      <c r="Y321" s="44"/>
      <c r="Z321" s="44"/>
      <c r="AA321" s="44"/>
      <c r="AB321" s="44"/>
      <c r="AC321" s="44"/>
      <c r="AD321" s="44"/>
      <c r="AE321" s="44"/>
      <c r="AF321" s="44"/>
      <c r="AG321" s="44"/>
    </row>
    <row r="322" spans="1:33" s="43" customFormat="1" ht="10.5" customHeight="1" hidden="1" collapsed="1">
      <c r="A322" s="733" t="s">
        <v>232</v>
      </c>
      <c r="B322" s="733"/>
      <c r="C322" s="733"/>
      <c r="D322" s="733"/>
      <c r="E322" s="733"/>
      <c r="F322" s="733"/>
      <c r="G322" s="733"/>
      <c r="H322" s="733"/>
      <c r="I322" s="733"/>
      <c r="J322" s="733"/>
      <c r="K322" s="733"/>
      <c r="L322" s="733"/>
      <c r="M322" s="733"/>
      <c r="N322" s="733"/>
      <c r="O322" s="733"/>
      <c r="P322" s="733"/>
      <c r="Q322" s="733"/>
      <c r="R322" s="733"/>
      <c r="S322" s="733"/>
      <c r="T322" s="733"/>
      <c r="U322" s="733"/>
      <c r="V322" s="44"/>
      <c r="W322" s="44"/>
      <c r="X322" s="44"/>
      <c r="Y322" s="44"/>
      <c r="Z322" s="44"/>
      <c r="AA322" s="44"/>
      <c r="AB322" s="44"/>
      <c r="AC322" s="44"/>
      <c r="AD322" s="44"/>
      <c r="AE322" s="44"/>
      <c r="AF322" s="44"/>
      <c r="AG322" s="44"/>
    </row>
    <row r="323" spans="1:33" s="43" customFormat="1" ht="10.5" customHeight="1">
      <c r="A323" s="249"/>
      <c r="B323" s="250"/>
      <c r="C323" s="250"/>
      <c r="D323" s="250"/>
      <c r="E323" s="250"/>
      <c r="F323" s="250"/>
      <c r="G323" s="250"/>
      <c r="H323" s="250"/>
      <c r="I323" s="250"/>
      <c r="J323" s="250"/>
      <c r="K323" s="250"/>
      <c r="L323" s="250"/>
      <c r="M323" s="250"/>
      <c r="N323" s="250"/>
      <c r="O323" s="250"/>
      <c r="P323" s="250"/>
      <c r="Q323" s="250"/>
      <c r="R323" s="250"/>
      <c r="T323" s="44"/>
      <c r="U323" s="44"/>
      <c r="V323" s="44"/>
      <c r="W323" s="44"/>
      <c r="X323" s="44"/>
      <c r="Y323" s="44"/>
      <c r="Z323" s="44"/>
      <c r="AA323" s="44"/>
      <c r="AB323" s="44"/>
      <c r="AC323" s="44"/>
      <c r="AD323" s="44"/>
      <c r="AE323" s="44"/>
      <c r="AF323" s="44"/>
      <c r="AG323" s="44"/>
    </row>
    <row r="324" spans="1:33" s="43" customFormat="1" ht="10.5" customHeight="1">
      <c r="A324" s="249"/>
      <c r="B324" s="250"/>
      <c r="C324" s="250"/>
      <c r="D324" s="250"/>
      <c r="E324" s="250"/>
      <c r="F324" s="250"/>
      <c r="G324" s="250"/>
      <c r="H324" s="250"/>
      <c r="I324" s="250"/>
      <c r="J324" s="250"/>
      <c r="K324" s="250"/>
      <c r="L324" s="250"/>
      <c r="M324" s="250"/>
      <c r="N324" s="250"/>
      <c r="O324" s="250"/>
      <c r="P324" s="250"/>
      <c r="Q324" s="250"/>
      <c r="R324" s="250"/>
      <c r="T324" s="44"/>
      <c r="U324" s="44"/>
      <c r="V324" s="44"/>
      <c r="W324" s="44"/>
      <c r="X324" s="44"/>
      <c r="Y324" s="44"/>
      <c r="Z324" s="44"/>
      <c r="AA324" s="44"/>
      <c r="AB324" s="44"/>
      <c r="AC324" s="44"/>
      <c r="AD324" s="44"/>
      <c r="AE324" s="44"/>
      <c r="AF324" s="44"/>
      <c r="AG324" s="44"/>
    </row>
    <row r="325" spans="1:33" s="43" customFormat="1" ht="10.5" customHeight="1">
      <c r="A325" s="249"/>
      <c r="B325" s="250"/>
      <c r="C325" s="250"/>
      <c r="D325" s="250"/>
      <c r="E325" s="250"/>
      <c r="F325" s="250"/>
      <c r="G325" s="250"/>
      <c r="H325" s="250"/>
      <c r="I325" s="250"/>
      <c r="J325" s="250"/>
      <c r="K325" s="250"/>
      <c r="L325" s="250"/>
      <c r="M325" s="250"/>
      <c r="N325" s="250"/>
      <c r="O325" s="250"/>
      <c r="P325" s="250"/>
      <c r="Q325" s="250"/>
      <c r="R325" s="250"/>
      <c r="T325" s="44"/>
      <c r="U325" s="44"/>
      <c r="V325" s="44"/>
      <c r="W325" s="44"/>
      <c r="X325" s="44"/>
      <c r="Y325" s="44"/>
      <c r="Z325" s="44"/>
      <c r="AA325" s="44"/>
      <c r="AB325" s="44"/>
      <c r="AC325" s="44"/>
      <c r="AD325" s="44"/>
      <c r="AE325" s="44"/>
      <c r="AF325" s="44"/>
      <c r="AG325" s="44"/>
    </row>
    <row r="326" spans="1:33" s="43" customFormat="1" ht="10.5" customHeight="1">
      <c r="A326" s="249"/>
      <c r="B326" s="250"/>
      <c r="C326" s="250"/>
      <c r="D326" s="250"/>
      <c r="E326" s="250"/>
      <c r="F326" s="250"/>
      <c r="G326" s="250"/>
      <c r="H326" s="250"/>
      <c r="I326" s="250"/>
      <c r="J326" s="250"/>
      <c r="K326" s="250"/>
      <c r="L326" s="250"/>
      <c r="M326" s="250"/>
      <c r="N326" s="250"/>
      <c r="O326" s="250"/>
      <c r="P326" s="250"/>
      <c r="Q326" s="250"/>
      <c r="R326" s="250"/>
      <c r="T326" s="44"/>
      <c r="U326" s="44"/>
      <c r="V326" s="44"/>
      <c r="W326" s="44"/>
      <c r="X326" s="44"/>
      <c r="Y326" s="44"/>
      <c r="Z326" s="44"/>
      <c r="AA326" s="44"/>
      <c r="AB326" s="44"/>
      <c r="AC326" s="44"/>
      <c r="AD326" s="44"/>
      <c r="AE326" s="44"/>
      <c r="AF326" s="44"/>
      <c r="AG326" s="44"/>
    </row>
    <row r="327" spans="1:33" s="43" customFormat="1" ht="10.5" customHeight="1">
      <c r="A327" s="249"/>
      <c r="B327" s="250"/>
      <c r="C327" s="250"/>
      <c r="D327" s="250"/>
      <c r="E327" s="250"/>
      <c r="F327" s="250"/>
      <c r="G327" s="250"/>
      <c r="H327" s="250"/>
      <c r="I327" s="250"/>
      <c r="J327" s="250"/>
      <c r="K327" s="250"/>
      <c r="L327" s="250"/>
      <c r="M327" s="250"/>
      <c r="N327" s="250"/>
      <c r="O327" s="250"/>
      <c r="P327" s="250"/>
      <c r="Q327" s="250"/>
      <c r="R327" s="250"/>
      <c r="T327" s="44"/>
      <c r="U327" s="44"/>
      <c r="V327" s="44"/>
      <c r="W327" s="44"/>
      <c r="X327" s="44"/>
      <c r="Y327" s="44"/>
      <c r="Z327" s="44"/>
      <c r="AA327" s="44"/>
      <c r="AB327" s="44"/>
      <c r="AC327" s="44"/>
      <c r="AD327" s="44"/>
      <c r="AE327" s="44"/>
      <c r="AF327" s="44"/>
      <c r="AG327" s="44"/>
    </row>
    <row r="328" spans="1:33" s="43" customFormat="1" ht="10.5" customHeight="1">
      <c r="A328" s="249"/>
      <c r="B328" s="250"/>
      <c r="C328" s="250"/>
      <c r="D328" s="250"/>
      <c r="E328" s="250"/>
      <c r="F328" s="250"/>
      <c r="G328" s="250"/>
      <c r="H328" s="250"/>
      <c r="I328" s="250"/>
      <c r="J328" s="250"/>
      <c r="K328" s="250"/>
      <c r="L328" s="250"/>
      <c r="M328" s="250"/>
      <c r="N328" s="250"/>
      <c r="O328" s="250"/>
      <c r="P328" s="250"/>
      <c r="Q328" s="250"/>
      <c r="R328" s="250"/>
      <c r="T328" s="44"/>
      <c r="U328" s="44"/>
      <c r="V328" s="44"/>
      <c r="W328" s="44"/>
      <c r="X328" s="44"/>
      <c r="Y328" s="44"/>
      <c r="Z328" s="44"/>
      <c r="AA328" s="44"/>
      <c r="AB328" s="44"/>
      <c r="AC328" s="44"/>
      <c r="AD328" s="44"/>
      <c r="AE328" s="44"/>
      <c r="AF328" s="44"/>
      <c r="AG328" s="44"/>
    </row>
    <row r="329" spans="1:33" s="43" customFormat="1" ht="10.5" customHeight="1">
      <c r="A329" s="249"/>
      <c r="B329" s="250"/>
      <c r="C329" s="250"/>
      <c r="D329" s="250"/>
      <c r="E329" s="250"/>
      <c r="F329" s="250"/>
      <c r="G329" s="250"/>
      <c r="H329" s="250"/>
      <c r="I329" s="250"/>
      <c r="J329" s="250"/>
      <c r="K329" s="250"/>
      <c r="L329" s="250"/>
      <c r="M329" s="250"/>
      <c r="N329" s="250"/>
      <c r="O329" s="250"/>
      <c r="P329" s="250"/>
      <c r="Q329" s="250"/>
      <c r="R329" s="250"/>
      <c r="T329" s="44"/>
      <c r="U329" s="44"/>
      <c r="V329" s="44"/>
      <c r="W329" s="44"/>
      <c r="X329" s="44"/>
      <c r="Y329" s="44"/>
      <c r="Z329" s="44"/>
      <c r="AA329" s="44"/>
      <c r="AB329" s="44"/>
      <c r="AC329" s="44"/>
      <c r="AD329" s="44"/>
      <c r="AE329" s="44"/>
      <c r="AF329" s="44"/>
      <c r="AG329" s="44"/>
    </row>
    <row r="330" spans="1:33" s="43" customFormat="1" ht="10.5" customHeight="1">
      <c r="A330" s="249"/>
      <c r="B330" s="250"/>
      <c r="C330" s="250"/>
      <c r="D330" s="250"/>
      <c r="E330" s="250"/>
      <c r="F330" s="250"/>
      <c r="G330" s="250"/>
      <c r="H330" s="250"/>
      <c r="I330" s="250"/>
      <c r="J330" s="250"/>
      <c r="K330" s="250"/>
      <c r="L330" s="250"/>
      <c r="M330" s="250"/>
      <c r="N330" s="250"/>
      <c r="O330" s="250"/>
      <c r="P330" s="250"/>
      <c r="Q330" s="250"/>
      <c r="R330" s="250"/>
      <c r="T330" s="44"/>
      <c r="U330" s="44"/>
      <c r="V330" s="44"/>
      <c r="W330" s="44"/>
      <c r="X330" s="44"/>
      <c r="Y330" s="44"/>
      <c r="Z330" s="44"/>
      <c r="AA330" s="44"/>
      <c r="AB330" s="44"/>
      <c r="AC330" s="44"/>
      <c r="AD330" s="44"/>
      <c r="AE330" s="44"/>
      <c r="AF330" s="44"/>
      <c r="AG330" s="44"/>
    </row>
    <row r="331" spans="1:33" s="43" customFormat="1" ht="10.5" customHeight="1">
      <c r="A331" s="249"/>
      <c r="B331" s="250"/>
      <c r="C331" s="250"/>
      <c r="D331" s="250"/>
      <c r="E331" s="250"/>
      <c r="F331" s="250"/>
      <c r="G331" s="250"/>
      <c r="H331" s="250"/>
      <c r="I331" s="250"/>
      <c r="J331" s="250"/>
      <c r="K331" s="250"/>
      <c r="L331" s="250"/>
      <c r="M331" s="250"/>
      <c r="N331" s="250"/>
      <c r="O331" s="250"/>
      <c r="P331" s="250"/>
      <c r="Q331" s="250"/>
      <c r="R331" s="250"/>
      <c r="T331" s="44"/>
      <c r="U331" s="44"/>
      <c r="V331" s="44"/>
      <c r="W331" s="44"/>
      <c r="X331" s="44"/>
      <c r="Y331" s="44"/>
      <c r="Z331" s="44"/>
      <c r="AA331" s="44"/>
      <c r="AB331" s="44"/>
      <c r="AC331" s="44"/>
      <c r="AD331" s="44"/>
      <c r="AE331" s="44"/>
      <c r="AF331" s="44"/>
      <c r="AG331" s="44"/>
    </row>
    <row r="332" spans="1:33" s="43" customFormat="1" ht="10.5" customHeight="1">
      <c r="A332" s="249"/>
      <c r="B332" s="250"/>
      <c r="C332" s="250"/>
      <c r="D332" s="250"/>
      <c r="E332" s="250"/>
      <c r="F332" s="250"/>
      <c r="G332" s="250"/>
      <c r="H332" s="250"/>
      <c r="I332" s="250"/>
      <c r="J332" s="250"/>
      <c r="K332" s="250"/>
      <c r="L332" s="250"/>
      <c r="M332" s="250"/>
      <c r="N332" s="250"/>
      <c r="O332" s="250"/>
      <c r="P332" s="250"/>
      <c r="Q332" s="250"/>
      <c r="R332" s="250"/>
      <c r="T332" s="44"/>
      <c r="U332" s="44"/>
      <c r="V332" s="44"/>
      <c r="W332" s="44"/>
      <c r="X332" s="44"/>
      <c r="Y332" s="44"/>
      <c r="Z332" s="44"/>
      <c r="AA332" s="44"/>
      <c r="AB332" s="44"/>
      <c r="AC332" s="44"/>
      <c r="AD332" s="44"/>
      <c r="AE332" s="44"/>
      <c r="AF332" s="44"/>
      <c r="AG332" s="44"/>
    </row>
    <row r="333" spans="1:33" s="43" customFormat="1" ht="10.5" customHeight="1">
      <c r="A333" s="249"/>
      <c r="B333" s="250"/>
      <c r="C333" s="250"/>
      <c r="D333" s="250"/>
      <c r="E333" s="250"/>
      <c r="F333" s="250"/>
      <c r="G333" s="250"/>
      <c r="H333" s="250"/>
      <c r="I333" s="250"/>
      <c r="J333" s="250"/>
      <c r="K333" s="250"/>
      <c r="L333" s="250"/>
      <c r="M333" s="250"/>
      <c r="N333" s="250"/>
      <c r="O333" s="250"/>
      <c r="P333" s="250"/>
      <c r="Q333" s="250"/>
      <c r="R333" s="250"/>
      <c r="T333" s="44"/>
      <c r="U333" s="44"/>
      <c r="V333" s="44"/>
      <c r="W333" s="44"/>
      <c r="X333" s="44"/>
      <c r="Y333" s="44"/>
      <c r="Z333" s="44"/>
      <c r="AA333" s="44"/>
      <c r="AB333" s="44"/>
      <c r="AC333" s="44"/>
      <c r="AD333" s="44"/>
      <c r="AE333" s="44"/>
      <c r="AF333" s="44"/>
      <c r="AG333" s="44"/>
    </row>
    <row r="334" spans="1:33" s="43" customFormat="1" ht="10.5" customHeight="1">
      <c r="A334" s="249"/>
      <c r="B334" s="250"/>
      <c r="C334" s="250"/>
      <c r="D334" s="250"/>
      <c r="E334" s="250"/>
      <c r="F334" s="250"/>
      <c r="G334" s="250"/>
      <c r="H334" s="250"/>
      <c r="I334" s="250"/>
      <c r="J334" s="250"/>
      <c r="K334" s="250"/>
      <c r="L334" s="250"/>
      <c r="M334" s="250"/>
      <c r="N334" s="250"/>
      <c r="O334" s="250"/>
      <c r="P334" s="250"/>
      <c r="Q334" s="250"/>
      <c r="R334" s="250"/>
      <c r="T334" s="44"/>
      <c r="U334" s="44"/>
      <c r="V334" s="44"/>
      <c r="W334" s="44"/>
      <c r="X334" s="44"/>
      <c r="Y334" s="44"/>
      <c r="Z334" s="44"/>
      <c r="AA334" s="44"/>
      <c r="AB334" s="44"/>
      <c r="AC334" s="44"/>
      <c r="AD334" s="44"/>
      <c r="AE334" s="44"/>
      <c r="AF334" s="44"/>
      <c r="AG334" s="44"/>
    </row>
    <row r="335" spans="1:33" s="43" customFormat="1" ht="10.5" customHeight="1">
      <c r="A335" s="249"/>
      <c r="B335" s="250"/>
      <c r="C335" s="250"/>
      <c r="D335" s="250"/>
      <c r="E335" s="250"/>
      <c r="F335" s="250"/>
      <c r="G335" s="250"/>
      <c r="H335" s="250"/>
      <c r="I335" s="250"/>
      <c r="J335" s="250"/>
      <c r="K335" s="250"/>
      <c r="L335" s="250"/>
      <c r="M335" s="250"/>
      <c r="N335" s="250"/>
      <c r="O335" s="250"/>
      <c r="P335" s="250"/>
      <c r="Q335" s="250"/>
      <c r="R335" s="250"/>
      <c r="T335" s="44"/>
      <c r="U335" s="44"/>
      <c r="V335" s="44"/>
      <c r="W335" s="44"/>
      <c r="X335" s="44"/>
      <c r="Y335" s="44"/>
      <c r="Z335" s="44"/>
      <c r="AA335" s="44"/>
      <c r="AB335" s="44"/>
      <c r="AC335" s="44"/>
      <c r="AD335" s="44"/>
      <c r="AE335" s="44"/>
      <c r="AF335" s="44"/>
      <c r="AG335" s="44"/>
    </row>
    <row r="336" spans="1:33" s="43" customFormat="1" ht="10.5" customHeight="1">
      <c r="A336" s="249"/>
      <c r="B336" s="250"/>
      <c r="C336" s="250"/>
      <c r="D336" s="250"/>
      <c r="E336" s="250"/>
      <c r="F336" s="250"/>
      <c r="G336" s="250"/>
      <c r="H336" s="250"/>
      <c r="I336" s="250"/>
      <c r="J336" s="250"/>
      <c r="K336" s="250"/>
      <c r="L336" s="250"/>
      <c r="M336" s="250"/>
      <c r="N336" s="250"/>
      <c r="O336" s="250"/>
      <c r="P336" s="250"/>
      <c r="Q336" s="250"/>
      <c r="R336" s="250"/>
      <c r="T336" s="44"/>
      <c r="U336" s="44"/>
      <c r="V336" s="44"/>
      <c r="W336" s="44"/>
      <c r="X336" s="44"/>
      <c r="Y336" s="44"/>
      <c r="Z336" s="44"/>
      <c r="AA336" s="44"/>
      <c r="AB336" s="44"/>
      <c r="AC336" s="44"/>
      <c r="AD336" s="44"/>
      <c r="AE336" s="44"/>
      <c r="AF336" s="44"/>
      <c r="AG336" s="44"/>
    </row>
    <row r="337" spans="1:33" s="43" customFormat="1" ht="10.5" customHeight="1">
      <c r="A337" s="249"/>
      <c r="B337" s="250"/>
      <c r="C337" s="250"/>
      <c r="D337" s="250"/>
      <c r="E337" s="250"/>
      <c r="F337" s="250"/>
      <c r="G337" s="250"/>
      <c r="H337" s="250"/>
      <c r="I337" s="250"/>
      <c r="J337" s="250"/>
      <c r="K337" s="250"/>
      <c r="L337" s="250"/>
      <c r="M337" s="250"/>
      <c r="N337" s="250"/>
      <c r="O337" s="250"/>
      <c r="P337" s="250"/>
      <c r="Q337" s="250"/>
      <c r="R337" s="250"/>
      <c r="T337" s="44"/>
      <c r="U337" s="44"/>
      <c r="V337" s="44"/>
      <c r="W337" s="44"/>
      <c r="X337" s="44"/>
      <c r="Y337" s="44"/>
      <c r="Z337" s="44"/>
      <c r="AA337" s="44"/>
      <c r="AB337" s="44"/>
      <c r="AC337" s="44"/>
      <c r="AD337" s="44"/>
      <c r="AE337" s="44"/>
      <c r="AF337" s="44"/>
      <c r="AG337" s="44"/>
    </row>
    <row r="338" spans="1:33" s="43" customFormat="1" ht="10.5" customHeight="1">
      <c r="A338" s="249"/>
      <c r="B338" s="250"/>
      <c r="C338" s="250"/>
      <c r="D338" s="250"/>
      <c r="E338" s="250"/>
      <c r="F338" s="250"/>
      <c r="G338" s="250"/>
      <c r="H338" s="250"/>
      <c r="I338" s="250"/>
      <c r="J338" s="250"/>
      <c r="K338" s="250"/>
      <c r="L338" s="250"/>
      <c r="M338" s="250"/>
      <c r="N338" s="250"/>
      <c r="O338" s="250"/>
      <c r="P338" s="250"/>
      <c r="Q338" s="250"/>
      <c r="R338" s="250"/>
      <c r="T338" s="44"/>
      <c r="U338" s="44"/>
      <c r="V338" s="44"/>
      <c r="W338" s="44"/>
      <c r="X338" s="44"/>
      <c r="Y338" s="44"/>
      <c r="Z338" s="44"/>
      <c r="AA338" s="44"/>
      <c r="AB338" s="44"/>
      <c r="AC338" s="44"/>
      <c r="AD338" s="44"/>
      <c r="AE338" s="44"/>
      <c r="AF338" s="44"/>
      <c r="AG338" s="44"/>
    </row>
    <row r="339" spans="1:33" s="43" customFormat="1" ht="10.5" customHeight="1">
      <c r="A339" s="249"/>
      <c r="B339" s="250"/>
      <c r="C339" s="250"/>
      <c r="D339" s="250"/>
      <c r="E339" s="250"/>
      <c r="F339" s="250"/>
      <c r="G339" s="250"/>
      <c r="H339" s="250"/>
      <c r="I339" s="250"/>
      <c r="J339" s="250"/>
      <c r="K339" s="250"/>
      <c r="L339" s="250"/>
      <c r="M339" s="250"/>
      <c r="N339" s="250"/>
      <c r="O339" s="250"/>
      <c r="P339" s="250"/>
      <c r="Q339" s="250"/>
      <c r="R339" s="250"/>
      <c r="T339" s="44"/>
      <c r="U339" s="44"/>
      <c r="V339" s="44"/>
      <c r="W339" s="44"/>
      <c r="X339" s="44"/>
      <c r="Y339" s="44"/>
      <c r="Z339" s="44"/>
      <c r="AA339" s="44"/>
      <c r="AB339" s="44"/>
      <c r="AC339" s="44"/>
      <c r="AD339" s="44"/>
      <c r="AE339" s="44"/>
      <c r="AF339" s="44"/>
      <c r="AG339" s="44"/>
    </row>
    <row r="340" spans="1:33" s="43" customFormat="1" ht="10.5" customHeight="1">
      <c r="A340" s="249"/>
      <c r="B340" s="250"/>
      <c r="C340" s="250"/>
      <c r="D340" s="250"/>
      <c r="E340" s="250"/>
      <c r="F340" s="250"/>
      <c r="G340" s="250"/>
      <c r="H340" s="250"/>
      <c r="I340" s="250"/>
      <c r="J340" s="250"/>
      <c r="K340" s="250"/>
      <c r="L340" s="250"/>
      <c r="M340" s="250"/>
      <c r="N340" s="250"/>
      <c r="O340" s="250"/>
      <c r="P340" s="250"/>
      <c r="Q340" s="250"/>
      <c r="R340" s="250"/>
      <c r="T340" s="44"/>
      <c r="U340" s="44"/>
      <c r="V340" s="44"/>
      <c r="W340" s="44"/>
      <c r="X340" s="44"/>
      <c r="Y340" s="44"/>
      <c r="Z340" s="44"/>
      <c r="AA340" s="44"/>
      <c r="AB340" s="44"/>
      <c r="AC340" s="44"/>
      <c r="AD340" s="44"/>
      <c r="AE340" s="44"/>
      <c r="AF340" s="44"/>
      <c r="AG340" s="44"/>
    </row>
    <row r="341" spans="1:33" s="43" customFormat="1" ht="10.5" customHeight="1">
      <c r="A341" s="249"/>
      <c r="B341" s="250"/>
      <c r="C341" s="250"/>
      <c r="D341" s="250"/>
      <c r="E341" s="250"/>
      <c r="F341" s="250"/>
      <c r="G341" s="250"/>
      <c r="H341" s="250"/>
      <c r="I341" s="250"/>
      <c r="J341" s="250"/>
      <c r="K341" s="250"/>
      <c r="L341" s="250"/>
      <c r="M341" s="250"/>
      <c r="N341" s="250"/>
      <c r="O341" s="250"/>
      <c r="P341" s="250"/>
      <c r="Q341" s="250"/>
      <c r="R341" s="250"/>
      <c r="T341" s="44"/>
      <c r="U341" s="44"/>
      <c r="V341" s="44"/>
      <c r="W341" s="44"/>
      <c r="X341" s="44"/>
      <c r="Y341" s="44"/>
      <c r="Z341" s="44"/>
      <c r="AA341" s="44"/>
      <c r="AB341" s="44"/>
      <c r="AC341" s="44"/>
      <c r="AD341" s="44"/>
      <c r="AE341" s="44"/>
      <c r="AF341" s="44"/>
      <c r="AG341" s="44"/>
    </row>
    <row r="342" spans="1:33" s="43" customFormat="1" ht="10.5" customHeight="1">
      <c r="A342" s="249"/>
      <c r="B342" s="250"/>
      <c r="C342" s="250"/>
      <c r="D342" s="250"/>
      <c r="E342" s="250"/>
      <c r="F342" s="250"/>
      <c r="G342" s="250"/>
      <c r="H342" s="250"/>
      <c r="I342" s="250"/>
      <c r="J342" s="250"/>
      <c r="K342" s="250"/>
      <c r="L342" s="250"/>
      <c r="M342" s="250"/>
      <c r="N342" s="250"/>
      <c r="O342" s="250"/>
      <c r="P342" s="250"/>
      <c r="Q342" s="250"/>
      <c r="R342" s="250"/>
      <c r="T342" s="44"/>
      <c r="U342" s="44"/>
      <c r="V342" s="44"/>
      <c r="W342" s="44"/>
      <c r="X342" s="44"/>
      <c r="Y342" s="44"/>
      <c r="Z342" s="44"/>
      <c r="AA342" s="44"/>
      <c r="AB342" s="44"/>
      <c r="AC342" s="44"/>
      <c r="AD342" s="44"/>
      <c r="AE342" s="44"/>
      <c r="AF342" s="44"/>
      <c r="AG342" s="44"/>
    </row>
    <row r="343" spans="1:33" s="43" customFormat="1" ht="10.5" customHeight="1">
      <c r="A343" s="249"/>
      <c r="B343" s="250"/>
      <c r="C343" s="250"/>
      <c r="D343" s="250"/>
      <c r="E343" s="250"/>
      <c r="F343" s="250"/>
      <c r="G343" s="250"/>
      <c r="H343" s="250"/>
      <c r="I343" s="250"/>
      <c r="J343" s="250"/>
      <c r="K343" s="250"/>
      <c r="L343" s="250"/>
      <c r="M343" s="250"/>
      <c r="N343" s="250"/>
      <c r="O343" s="250"/>
      <c r="P343" s="250"/>
      <c r="Q343" s="250"/>
      <c r="R343" s="250"/>
      <c r="T343" s="44"/>
      <c r="U343" s="44"/>
      <c r="V343" s="44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</row>
    <row r="344" spans="1:33" s="43" customFormat="1" ht="3.75" customHeight="1">
      <c r="A344" s="249"/>
      <c r="B344" s="250"/>
      <c r="C344" s="250"/>
      <c r="D344" s="250"/>
      <c r="E344" s="250"/>
      <c r="F344" s="250"/>
      <c r="G344" s="250"/>
      <c r="H344" s="250"/>
      <c r="I344" s="250"/>
      <c r="J344" s="250"/>
      <c r="K344" s="250"/>
      <c r="L344" s="250"/>
      <c r="M344" s="250"/>
      <c r="N344" s="250"/>
      <c r="O344" s="250"/>
      <c r="P344" s="250"/>
      <c r="Q344" s="250"/>
      <c r="R344" s="250"/>
      <c r="T344" s="44"/>
      <c r="U344" s="44"/>
      <c r="V344" s="44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  <c r="AG344" s="44"/>
    </row>
    <row r="345" spans="1:21" s="255" customFormat="1" ht="23.25" customHeight="1">
      <c r="A345" s="696" t="s">
        <v>233</v>
      </c>
      <c r="B345" s="697"/>
      <c r="C345" s="697"/>
      <c r="D345" s="697"/>
      <c r="E345" s="697"/>
      <c r="F345" s="697"/>
      <c r="G345" s="697"/>
      <c r="H345" s="697"/>
      <c r="I345" s="697"/>
      <c r="J345" s="697"/>
      <c r="K345" s="697"/>
      <c r="L345" s="697"/>
      <c r="M345" s="697"/>
      <c r="N345" s="697"/>
      <c r="O345" s="697"/>
      <c r="P345" s="697"/>
      <c r="Q345" s="697"/>
      <c r="R345" s="697"/>
      <c r="S345" s="697"/>
      <c r="T345" s="697"/>
      <c r="U345" s="698"/>
    </row>
    <row r="346" spans="1:18" ht="4.5" customHeight="1">
      <c r="A346" s="52"/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</row>
    <row r="347" spans="1:21" ht="30.75" customHeight="1">
      <c r="A347" s="721" t="s">
        <v>159</v>
      </c>
      <c r="B347" s="707" t="s">
        <v>101</v>
      </c>
      <c r="C347" s="708"/>
      <c r="D347" s="709" t="s">
        <v>160</v>
      </c>
      <c r="E347" s="711" t="s">
        <v>161</v>
      </c>
      <c r="F347" s="699" t="s">
        <v>162</v>
      </c>
      <c r="G347" s="699" t="s">
        <v>163</v>
      </c>
      <c r="H347" s="699" t="s">
        <v>164</v>
      </c>
      <c r="I347" s="699" t="s">
        <v>165</v>
      </c>
      <c r="J347" s="699" t="s">
        <v>166</v>
      </c>
      <c r="K347" s="699"/>
      <c r="L347" s="701"/>
      <c r="M347" s="717" t="s">
        <v>167</v>
      </c>
      <c r="N347" s="703"/>
      <c r="O347" s="718" t="s">
        <v>168</v>
      </c>
      <c r="P347" s="702" t="s">
        <v>169</v>
      </c>
      <c r="Q347" s="703"/>
      <c r="R347" s="739" t="s">
        <v>170</v>
      </c>
      <c r="S347" s="720" t="s">
        <v>171</v>
      </c>
      <c r="T347" s="692"/>
      <c r="U347" s="693" t="s">
        <v>172</v>
      </c>
    </row>
    <row r="348" spans="1:21" ht="21.75" customHeight="1">
      <c r="A348" s="722"/>
      <c r="B348" s="283" t="s">
        <v>173</v>
      </c>
      <c r="C348" s="343" t="s">
        <v>174</v>
      </c>
      <c r="D348" s="710"/>
      <c r="E348" s="712"/>
      <c r="F348" s="700"/>
      <c r="G348" s="700"/>
      <c r="H348" s="700"/>
      <c r="I348" s="700"/>
      <c r="J348" s="592" t="s">
        <v>175</v>
      </c>
      <c r="K348" s="592" t="s">
        <v>176</v>
      </c>
      <c r="L348" s="595" t="s">
        <v>177</v>
      </c>
      <c r="M348" s="550" t="s">
        <v>173</v>
      </c>
      <c r="N348" s="521" t="s">
        <v>174</v>
      </c>
      <c r="O348" s="719"/>
      <c r="P348" s="531" t="s">
        <v>173</v>
      </c>
      <c r="Q348" s="521" t="s">
        <v>174</v>
      </c>
      <c r="R348" s="740"/>
      <c r="S348" s="531" t="s">
        <v>178</v>
      </c>
      <c r="T348" s="281" t="s">
        <v>174</v>
      </c>
      <c r="U348" s="694"/>
    </row>
    <row r="349" spans="1:21" ht="12.75" customHeight="1">
      <c r="A349" s="722"/>
      <c r="B349" s="306" t="s">
        <v>30</v>
      </c>
      <c r="C349" s="304" t="s">
        <v>179</v>
      </c>
      <c r="D349" s="307" t="s">
        <v>180</v>
      </c>
      <c r="E349" s="306" t="s">
        <v>35</v>
      </c>
      <c r="F349" s="304" t="s">
        <v>26</v>
      </c>
      <c r="G349" s="304" t="s">
        <v>28</v>
      </c>
      <c r="H349" s="304" t="s">
        <v>181</v>
      </c>
      <c r="I349" s="304" t="s">
        <v>182</v>
      </c>
      <c r="J349" s="304" t="s">
        <v>183</v>
      </c>
      <c r="K349" s="304" t="s">
        <v>31</v>
      </c>
      <c r="L349" s="307" t="s">
        <v>184</v>
      </c>
      <c r="M349" s="565" t="s">
        <v>185</v>
      </c>
      <c r="N349" s="524" t="s">
        <v>29</v>
      </c>
      <c r="O349" s="311" t="s">
        <v>186</v>
      </c>
      <c r="P349" s="534" t="s">
        <v>33</v>
      </c>
      <c r="Q349" s="524" t="s">
        <v>187</v>
      </c>
      <c r="R349" s="311" t="s">
        <v>188</v>
      </c>
      <c r="S349" s="534" t="s">
        <v>189</v>
      </c>
      <c r="T349" s="304" t="s">
        <v>190</v>
      </c>
      <c r="U349" s="307" t="s">
        <v>202</v>
      </c>
    </row>
    <row r="350" spans="1:21" ht="21.75" customHeight="1">
      <c r="A350" s="270" t="s">
        <v>234</v>
      </c>
      <c r="B350" s="291">
        <f>SUM(B351:B354)</f>
        <v>8854</v>
      </c>
      <c r="C350" s="297">
        <f>SUM(C351:C354)</f>
        <v>15811</v>
      </c>
      <c r="D350" s="285">
        <f>SUM(D351:D354)</f>
        <v>24665</v>
      </c>
      <c r="E350" s="314">
        <f>SUM(E351:E354)</f>
        <v>374</v>
      </c>
      <c r="F350" s="312">
        <f>SUM(F351:F354)</f>
        <v>6419</v>
      </c>
      <c r="G350" s="312">
        <f>SUM(G351:G354)</f>
        <v>31</v>
      </c>
      <c r="H350" s="312">
        <f>SUM(H351:H354)</f>
        <v>0</v>
      </c>
      <c r="I350" s="312">
        <f>SUM(I351:I354)</f>
        <v>89</v>
      </c>
      <c r="J350" s="312">
        <f>SUM(J351:J354)</f>
        <v>464</v>
      </c>
      <c r="K350" s="312">
        <f>SUM(K351:K354)</f>
        <v>55</v>
      </c>
      <c r="L350" s="602">
        <f>SUM(L351:L354)</f>
        <v>51</v>
      </c>
      <c r="M350" s="588">
        <f>SUM(M351:M354)</f>
        <v>7483</v>
      </c>
      <c r="N350" s="528">
        <f>SUM(N351:N354)</f>
        <v>138</v>
      </c>
      <c r="O350" s="528">
        <f>SUM(O351:O354)</f>
        <v>7621</v>
      </c>
      <c r="P350" s="537">
        <f>SUM(P351:P354)</f>
        <v>7</v>
      </c>
      <c r="Q350" s="528">
        <f>SUM(Q351:Q354)</f>
        <v>165</v>
      </c>
      <c r="R350" s="287">
        <f>SUM(R351:R354)</f>
        <v>172</v>
      </c>
      <c r="S350" s="588">
        <f>SUM(S351:S354)</f>
        <v>1364</v>
      </c>
      <c r="T350" s="296">
        <f>SUM(T351:T354)</f>
        <v>15508</v>
      </c>
      <c r="U350" s="289">
        <f>SUM(U351:U354)</f>
        <v>16872</v>
      </c>
    </row>
    <row r="351" spans="1:33" s="251" customFormat="1" ht="18" customHeight="1">
      <c r="A351" s="600" t="s">
        <v>235</v>
      </c>
      <c r="B351" s="308">
        <v>2196</v>
      </c>
      <c r="C351" s="305">
        <v>3410</v>
      </c>
      <c r="D351" s="337">
        <f>SUM(B351:C351)</f>
        <v>5606</v>
      </c>
      <c r="E351" s="603">
        <v>95</v>
      </c>
      <c r="F351" s="313">
        <v>1609</v>
      </c>
      <c r="G351" s="313">
        <v>3</v>
      </c>
      <c r="H351" s="313">
        <v>0</v>
      </c>
      <c r="I351" s="313">
        <v>27</v>
      </c>
      <c r="J351" s="313">
        <v>114</v>
      </c>
      <c r="K351" s="313">
        <v>2</v>
      </c>
      <c r="L351" s="321">
        <v>14</v>
      </c>
      <c r="M351" s="539">
        <f>SUM(E351:L351)</f>
        <v>1864</v>
      </c>
      <c r="N351" s="526">
        <v>21</v>
      </c>
      <c r="O351" s="321">
        <f>SUM(M351:N351)</f>
        <v>1885</v>
      </c>
      <c r="P351" s="539">
        <v>0</v>
      </c>
      <c r="Q351" s="526">
        <v>2</v>
      </c>
      <c r="R351" s="326">
        <f>SUM(P351:Q351)</f>
        <v>2</v>
      </c>
      <c r="S351" s="539">
        <f>+B351-M351-P351</f>
        <v>332</v>
      </c>
      <c r="T351" s="316">
        <f>+C351-N351-Q351</f>
        <v>3387</v>
      </c>
      <c r="U351" s="317">
        <f>+S351+T351</f>
        <v>3719</v>
      </c>
      <c r="V351" s="252"/>
      <c r="W351" s="252"/>
      <c r="X351" s="252"/>
      <c r="Y351" s="252"/>
      <c r="Z351" s="252"/>
      <c r="AA351" s="252"/>
      <c r="AB351" s="252"/>
      <c r="AC351" s="252"/>
      <c r="AD351" s="252"/>
      <c r="AE351" s="252"/>
      <c r="AF351" s="252"/>
      <c r="AG351" s="252"/>
    </row>
    <row r="352" spans="1:33" s="251" customFormat="1" ht="18" customHeight="1">
      <c r="A352" s="600" t="s">
        <v>236</v>
      </c>
      <c r="B352" s="308">
        <v>2146</v>
      </c>
      <c r="C352" s="305">
        <v>4465</v>
      </c>
      <c r="D352" s="337">
        <f>SUM(B352:C352)</f>
        <v>6611</v>
      </c>
      <c r="E352" s="603">
        <v>88</v>
      </c>
      <c r="F352" s="313">
        <v>1580</v>
      </c>
      <c r="G352" s="313">
        <v>14</v>
      </c>
      <c r="H352" s="313">
        <v>0</v>
      </c>
      <c r="I352" s="313">
        <v>26</v>
      </c>
      <c r="J352" s="313">
        <v>116</v>
      </c>
      <c r="K352" s="313">
        <v>1</v>
      </c>
      <c r="L352" s="321">
        <v>10</v>
      </c>
      <c r="M352" s="539">
        <f>SUM(E352:L352)</f>
        <v>1835</v>
      </c>
      <c r="N352" s="526">
        <v>12</v>
      </c>
      <c r="O352" s="321">
        <f>SUM(M352:N352)</f>
        <v>1847</v>
      </c>
      <c r="P352" s="539">
        <v>2</v>
      </c>
      <c r="Q352" s="526">
        <v>7</v>
      </c>
      <c r="R352" s="326">
        <f>SUM(P352:Q352)</f>
        <v>9</v>
      </c>
      <c r="S352" s="539">
        <f>+B352-M352-P352</f>
        <v>309</v>
      </c>
      <c r="T352" s="316">
        <f>+C352-N352-Q352</f>
        <v>4446</v>
      </c>
      <c r="U352" s="317">
        <f>+S352+T352</f>
        <v>4755</v>
      </c>
      <c r="V352" s="252"/>
      <c r="W352" s="252"/>
      <c r="X352" s="252"/>
      <c r="Y352" s="252"/>
      <c r="Z352" s="252"/>
      <c r="AA352" s="252"/>
      <c r="AB352" s="252"/>
      <c r="AC352" s="252"/>
      <c r="AD352" s="252"/>
      <c r="AE352" s="252"/>
      <c r="AF352" s="252"/>
      <c r="AG352" s="252"/>
    </row>
    <row r="353" spans="1:33" s="251" customFormat="1" ht="18" customHeight="1">
      <c r="A353" s="600" t="s">
        <v>237</v>
      </c>
      <c r="B353" s="308">
        <v>2391</v>
      </c>
      <c r="C353" s="305">
        <v>4230</v>
      </c>
      <c r="D353" s="337">
        <f>SUM(B353:C353)</f>
        <v>6621</v>
      </c>
      <c r="E353" s="603">
        <v>86</v>
      </c>
      <c r="F353" s="313">
        <v>1696</v>
      </c>
      <c r="G353" s="313">
        <v>6</v>
      </c>
      <c r="H353" s="313">
        <v>0</v>
      </c>
      <c r="I353" s="313">
        <v>19</v>
      </c>
      <c r="J353" s="313">
        <v>126</v>
      </c>
      <c r="K353" s="313">
        <v>28</v>
      </c>
      <c r="L353" s="321">
        <v>15</v>
      </c>
      <c r="M353" s="539">
        <f>SUM(E353:L353)</f>
        <v>1976</v>
      </c>
      <c r="N353" s="526">
        <v>66</v>
      </c>
      <c r="O353" s="321">
        <f>SUM(M353:N353)</f>
        <v>2042</v>
      </c>
      <c r="P353" s="539">
        <v>2</v>
      </c>
      <c r="Q353" s="526">
        <v>88</v>
      </c>
      <c r="R353" s="326">
        <f>SUM(P353:Q353)</f>
        <v>90</v>
      </c>
      <c r="S353" s="539">
        <f>+B353-M353-P353</f>
        <v>413</v>
      </c>
      <c r="T353" s="316">
        <f>+C353-N353-Q353</f>
        <v>4076</v>
      </c>
      <c r="U353" s="317">
        <f>+S353+T353</f>
        <v>4489</v>
      </c>
      <c r="V353" s="252"/>
      <c r="W353" s="252"/>
      <c r="X353" s="252"/>
      <c r="Y353" s="252"/>
      <c r="Z353" s="252"/>
      <c r="AA353" s="252"/>
      <c r="AB353" s="252"/>
      <c r="AC353" s="252"/>
      <c r="AD353" s="252"/>
      <c r="AE353" s="252"/>
      <c r="AF353" s="252"/>
      <c r="AG353" s="252"/>
    </row>
    <row r="354" spans="1:33" s="251" customFormat="1" ht="18" customHeight="1">
      <c r="A354" s="600" t="s">
        <v>238</v>
      </c>
      <c r="B354" s="308">
        <v>2121</v>
      </c>
      <c r="C354" s="305">
        <v>3706</v>
      </c>
      <c r="D354" s="337">
        <f>SUM(B354:C354)</f>
        <v>5827</v>
      </c>
      <c r="E354" s="603">
        <v>105</v>
      </c>
      <c r="F354" s="313">
        <v>1534</v>
      </c>
      <c r="G354" s="313">
        <v>8</v>
      </c>
      <c r="H354" s="313">
        <v>0</v>
      </c>
      <c r="I354" s="313">
        <v>17</v>
      </c>
      <c r="J354" s="313">
        <v>108</v>
      </c>
      <c r="K354" s="313">
        <v>24</v>
      </c>
      <c r="L354" s="321">
        <v>12</v>
      </c>
      <c r="M354" s="539">
        <f>SUM(E354:L354)</f>
        <v>1808</v>
      </c>
      <c r="N354" s="526">
        <v>39</v>
      </c>
      <c r="O354" s="321">
        <f>SUM(M354:N354)</f>
        <v>1847</v>
      </c>
      <c r="P354" s="539">
        <v>3</v>
      </c>
      <c r="Q354" s="526">
        <v>68</v>
      </c>
      <c r="R354" s="326">
        <f>SUM(P354:Q354)</f>
        <v>71</v>
      </c>
      <c r="S354" s="539">
        <f>+B354-M354-P354</f>
        <v>310</v>
      </c>
      <c r="T354" s="316">
        <f>+C354-N354-Q354</f>
        <v>3599</v>
      </c>
      <c r="U354" s="317">
        <f>+S354+T354</f>
        <v>3909</v>
      </c>
      <c r="V354" s="252"/>
      <c r="W354" s="252"/>
      <c r="X354" s="252"/>
      <c r="Y354" s="252"/>
      <c r="Z354" s="252"/>
      <c r="AA354" s="252"/>
      <c r="AB354" s="252"/>
      <c r="AC354" s="252"/>
      <c r="AD354" s="252"/>
      <c r="AE354" s="252"/>
      <c r="AF354" s="252"/>
      <c r="AG354" s="252"/>
    </row>
    <row r="355" spans="1:33" s="251" customFormat="1" ht="18" customHeight="1">
      <c r="A355" s="695" t="s">
        <v>200</v>
      </c>
      <c r="B355" s="695"/>
      <c r="C355" s="695"/>
      <c r="D355" s="695"/>
      <c r="E355" s="695"/>
      <c r="F355" s="695"/>
      <c r="G355" s="695"/>
      <c r="H355" s="695"/>
      <c r="I355" s="695"/>
      <c r="J355" s="695"/>
      <c r="K355" s="695"/>
      <c r="L355" s="695"/>
      <c r="M355" s="695"/>
      <c r="N355" s="695"/>
      <c r="O355" s="695"/>
      <c r="P355" s="695"/>
      <c r="Q355" s="695"/>
      <c r="R355" s="695"/>
      <c r="S355" s="695"/>
      <c r="T355" s="695"/>
      <c r="U355" s="695"/>
      <c r="V355" s="252"/>
      <c r="W355" s="252"/>
      <c r="X355" s="252"/>
      <c r="Y355" s="252"/>
      <c r="Z355" s="252"/>
      <c r="AA355" s="252"/>
      <c r="AB355" s="252"/>
      <c r="AC355" s="252"/>
      <c r="AD355" s="252"/>
      <c r="AE355" s="252"/>
      <c r="AF355" s="252"/>
      <c r="AG355" s="252"/>
    </row>
    <row r="356" spans="1:33" s="251" customFormat="1" ht="18" customHeight="1">
      <c r="A356" s="593"/>
      <c r="B356" s="593"/>
      <c r="C356" s="593"/>
      <c r="D356" s="593"/>
      <c r="E356" s="593"/>
      <c r="F356" s="593"/>
      <c r="G356" s="593"/>
      <c r="H356" s="593"/>
      <c r="I356" s="593"/>
      <c r="J356" s="593"/>
      <c r="K356" s="593"/>
      <c r="L356" s="593"/>
      <c r="M356" s="593"/>
      <c r="N356" s="593"/>
      <c r="O356" s="593"/>
      <c r="P356" s="593"/>
      <c r="Q356" s="593"/>
      <c r="R356" s="593"/>
      <c r="S356" s="593"/>
      <c r="T356" s="593"/>
      <c r="U356" s="593"/>
      <c r="V356" s="252"/>
      <c r="W356" s="252"/>
      <c r="X356" s="252"/>
      <c r="Y356" s="252"/>
      <c r="Z356" s="252"/>
      <c r="AA356" s="252"/>
      <c r="AB356" s="252"/>
      <c r="AC356" s="252"/>
      <c r="AD356" s="252"/>
      <c r="AE356" s="252"/>
      <c r="AF356" s="252"/>
      <c r="AG356" s="252"/>
    </row>
    <row r="357" spans="1:33" s="251" customFormat="1" ht="18" customHeight="1">
      <c r="A357" s="593"/>
      <c r="B357" s="593"/>
      <c r="C357" s="593"/>
      <c r="D357" s="593"/>
      <c r="E357" s="593"/>
      <c r="F357" s="593"/>
      <c r="G357" s="593"/>
      <c r="H357" s="593"/>
      <c r="I357" s="593"/>
      <c r="J357" s="593"/>
      <c r="K357" s="593"/>
      <c r="L357" s="593"/>
      <c r="M357" s="593"/>
      <c r="N357" s="593"/>
      <c r="O357" s="593"/>
      <c r="P357" s="593"/>
      <c r="Q357" s="593"/>
      <c r="R357" s="593"/>
      <c r="S357" s="593"/>
      <c r="T357" s="593"/>
      <c r="U357" s="593"/>
      <c r="V357" s="252"/>
      <c r="W357" s="252"/>
      <c r="X357" s="252"/>
      <c r="Y357" s="252"/>
      <c r="Z357" s="252"/>
      <c r="AA357" s="252"/>
      <c r="AB357" s="252"/>
      <c r="AC357" s="252"/>
      <c r="AD357" s="252"/>
      <c r="AE357" s="252"/>
      <c r="AF357" s="252"/>
      <c r="AG357" s="252"/>
    </row>
    <row r="358" spans="1:33" s="251" customFormat="1" ht="18" customHeight="1">
      <c r="A358" s="593"/>
      <c r="B358" s="593"/>
      <c r="C358" s="593"/>
      <c r="D358" s="593"/>
      <c r="E358" s="593"/>
      <c r="F358" s="593"/>
      <c r="G358" s="593"/>
      <c r="H358" s="593"/>
      <c r="I358" s="593"/>
      <c r="J358" s="593"/>
      <c r="K358" s="593"/>
      <c r="L358" s="593"/>
      <c r="M358" s="593"/>
      <c r="N358" s="593"/>
      <c r="O358" s="593"/>
      <c r="P358" s="593"/>
      <c r="Q358" s="593"/>
      <c r="R358" s="593"/>
      <c r="S358" s="593"/>
      <c r="T358" s="593"/>
      <c r="U358" s="593"/>
      <c r="V358" s="252"/>
      <c r="W358" s="252"/>
      <c r="X358" s="252"/>
      <c r="Y358" s="252"/>
      <c r="Z358" s="252"/>
      <c r="AA358" s="252"/>
      <c r="AB358" s="252"/>
      <c r="AC358" s="252"/>
      <c r="AD358" s="252"/>
      <c r="AE358" s="252"/>
      <c r="AF358" s="252"/>
      <c r="AG358" s="252"/>
    </row>
    <row r="359" spans="1:33" s="251" customFormat="1" ht="18" customHeight="1">
      <c r="A359" s="593"/>
      <c r="B359" s="593"/>
      <c r="C359" s="593"/>
      <c r="D359" s="593"/>
      <c r="E359" s="593"/>
      <c r="F359" s="593"/>
      <c r="G359" s="593"/>
      <c r="H359" s="593"/>
      <c r="I359" s="593"/>
      <c r="J359" s="593"/>
      <c r="K359" s="593"/>
      <c r="L359" s="593"/>
      <c r="M359" s="593"/>
      <c r="N359" s="593"/>
      <c r="O359" s="593"/>
      <c r="P359" s="593"/>
      <c r="Q359" s="593"/>
      <c r="R359" s="593"/>
      <c r="S359" s="593"/>
      <c r="T359" s="593"/>
      <c r="U359" s="593"/>
      <c r="V359" s="252"/>
      <c r="W359" s="252"/>
      <c r="X359" s="252"/>
      <c r="Y359" s="252"/>
      <c r="Z359" s="252"/>
      <c r="AA359" s="252"/>
      <c r="AB359" s="252"/>
      <c r="AC359" s="252"/>
      <c r="AD359" s="252"/>
      <c r="AE359" s="252"/>
      <c r="AF359" s="252"/>
      <c r="AG359" s="252"/>
    </row>
    <row r="360" spans="1:33" s="251" customFormat="1" ht="18" customHeight="1">
      <c r="A360" s="593"/>
      <c r="B360" s="593"/>
      <c r="C360" s="593"/>
      <c r="D360" s="593"/>
      <c r="E360" s="593"/>
      <c r="F360" s="593"/>
      <c r="G360" s="593"/>
      <c r="H360" s="593"/>
      <c r="I360" s="593"/>
      <c r="J360" s="593"/>
      <c r="K360" s="593"/>
      <c r="L360" s="593"/>
      <c r="M360" s="593"/>
      <c r="N360" s="593"/>
      <c r="O360" s="593"/>
      <c r="P360" s="593"/>
      <c r="Q360" s="593"/>
      <c r="R360" s="593"/>
      <c r="S360" s="593"/>
      <c r="T360" s="593"/>
      <c r="U360" s="593"/>
      <c r="V360" s="252"/>
      <c r="W360" s="252"/>
      <c r="X360" s="252"/>
      <c r="Y360" s="252"/>
      <c r="Z360" s="252"/>
      <c r="AA360" s="252"/>
      <c r="AB360" s="252"/>
      <c r="AC360" s="252"/>
      <c r="AD360" s="252"/>
      <c r="AE360" s="252"/>
      <c r="AF360" s="252"/>
      <c r="AG360" s="252"/>
    </row>
    <row r="361" spans="1:33" s="251" customFormat="1" ht="18" customHeight="1">
      <c r="A361" s="593"/>
      <c r="B361" s="593"/>
      <c r="C361" s="593"/>
      <c r="D361" s="593"/>
      <c r="E361" s="593"/>
      <c r="F361" s="593"/>
      <c r="G361" s="593"/>
      <c r="H361" s="593"/>
      <c r="I361" s="593"/>
      <c r="J361" s="593"/>
      <c r="K361" s="593"/>
      <c r="L361" s="593"/>
      <c r="M361" s="593"/>
      <c r="N361" s="593"/>
      <c r="O361" s="593"/>
      <c r="P361" s="593"/>
      <c r="Q361" s="593"/>
      <c r="R361" s="593"/>
      <c r="S361" s="593"/>
      <c r="T361" s="593"/>
      <c r="U361" s="593"/>
      <c r="V361" s="252"/>
      <c r="W361" s="252"/>
      <c r="X361" s="252"/>
      <c r="Y361" s="252"/>
      <c r="Z361" s="252"/>
      <c r="AA361" s="252"/>
      <c r="AB361" s="252"/>
      <c r="AC361" s="252"/>
      <c r="AD361" s="252"/>
      <c r="AE361" s="252"/>
      <c r="AF361" s="252"/>
      <c r="AG361" s="252"/>
    </row>
    <row r="362" spans="1:33" s="251" customFormat="1" ht="18" customHeight="1">
      <c r="A362" s="593"/>
      <c r="B362" s="593"/>
      <c r="C362" s="593"/>
      <c r="D362" s="593"/>
      <c r="E362" s="593"/>
      <c r="F362" s="593"/>
      <c r="G362" s="593"/>
      <c r="H362" s="593"/>
      <c r="I362" s="593"/>
      <c r="J362" s="593"/>
      <c r="K362" s="593"/>
      <c r="L362" s="593"/>
      <c r="M362" s="593"/>
      <c r="N362" s="593"/>
      <c r="O362" s="593"/>
      <c r="P362" s="593"/>
      <c r="Q362" s="593"/>
      <c r="R362" s="593"/>
      <c r="S362" s="593"/>
      <c r="T362" s="593"/>
      <c r="U362" s="593"/>
      <c r="V362" s="252"/>
      <c r="W362" s="252"/>
      <c r="X362" s="252"/>
      <c r="Y362" s="252"/>
      <c r="Z362" s="252"/>
      <c r="AA362" s="252"/>
      <c r="AB362" s="252"/>
      <c r="AC362" s="252"/>
      <c r="AD362" s="252"/>
      <c r="AE362" s="252"/>
      <c r="AF362" s="252"/>
      <c r="AG362" s="252"/>
    </row>
    <row r="363" spans="1:33" s="251" customFormat="1" ht="18" customHeight="1">
      <c r="A363" s="593"/>
      <c r="B363" s="593"/>
      <c r="C363" s="593"/>
      <c r="D363" s="593"/>
      <c r="E363" s="593"/>
      <c r="F363" s="593"/>
      <c r="G363" s="593"/>
      <c r="H363" s="593"/>
      <c r="I363" s="593"/>
      <c r="J363" s="593"/>
      <c r="K363" s="593"/>
      <c r="L363" s="593"/>
      <c r="M363" s="593"/>
      <c r="N363" s="593"/>
      <c r="O363" s="593"/>
      <c r="P363" s="593"/>
      <c r="Q363" s="593"/>
      <c r="R363" s="593"/>
      <c r="S363" s="593"/>
      <c r="T363" s="593"/>
      <c r="U363" s="593"/>
      <c r="V363" s="252"/>
      <c r="W363" s="252"/>
      <c r="X363" s="252"/>
      <c r="Y363" s="252"/>
      <c r="Z363" s="252"/>
      <c r="AA363" s="252"/>
      <c r="AB363" s="252"/>
      <c r="AC363" s="252"/>
      <c r="AD363" s="252"/>
      <c r="AE363" s="252"/>
      <c r="AF363" s="252"/>
      <c r="AG363" s="252"/>
    </row>
    <row r="364" spans="1:33" s="251" customFormat="1" ht="18" customHeight="1">
      <c r="A364" s="593"/>
      <c r="B364" s="593"/>
      <c r="C364" s="593"/>
      <c r="D364" s="593"/>
      <c r="E364" s="593"/>
      <c r="F364" s="593"/>
      <c r="G364" s="593"/>
      <c r="H364" s="593"/>
      <c r="I364" s="593"/>
      <c r="J364" s="593"/>
      <c r="K364" s="593"/>
      <c r="L364" s="593"/>
      <c r="M364" s="593"/>
      <c r="N364" s="593"/>
      <c r="O364" s="593"/>
      <c r="P364" s="593"/>
      <c r="Q364" s="593"/>
      <c r="R364" s="593"/>
      <c r="S364" s="593"/>
      <c r="T364" s="593"/>
      <c r="U364" s="593"/>
      <c r="V364" s="252"/>
      <c r="W364" s="252"/>
      <c r="X364" s="252"/>
      <c r="Y364" s="252"/>
      <c r="Z364" s="252"/>
      <c r="AA364" s="252"/>
      <c r="AB364" s="252"/>
      <c r="AC364" s="252"/>
      <c r="AD364" s="252"/>
      <c r="AE364" s="252"/>
      <c r="AF364" s="252"/>
      <c r="AG364" s="252"/>
    </row>
    <row r="365" spans="1:33" s="251" customFormat="1" ht="18" customHeight="1">
      <c r="A365" s="593"/>
      <c r="B365" s="593"/>
      <c r="C365" s="593"/>
      <c r="D365" s="593"/>
      <c r="E365" s="593"/>
      <c r="F365" s="593"/>
      <c r="G365" s="593"/>
      <c r="H365" s="593"/>
      <c r="I365" s="593"/>
      <c r="J365" s="593"/>
      <c r="K365" s="593"/>
      <c r="L365" s="593"/>
      <c r="M365" s="593"/>
      <c r="N365" s="593"/>
      <c r="O365" s="593"/>
      <c r="P365" s="593"/>
      <c r="Q365" s="593"/>
      <c r="R365" s="593"/>
      <c r="S365" s="593"/>
      <c r="T365" s="593"/>
      <c r="U365" s="593"/>
      <c r="V365" s="252"/>
      <c r="W365" s="252"/>
      <c r="X365" s="252"/>
      <c r="Y365" s="252"/>
      <c r="Z365" s="252"/>
      <c r="AA365" s="252"/>
      <c r="AB365" s="252"/>
      <c r="AC365" s="252"/>
      <c r="AD365" s="252"/>
      <c r="AE365" s="252"/>
      <c r="AF365" s="252"/>
      <c r="AG365" s="252"/>
    </row>
    <row r="366" spans="1:33" s="251" customFormat="1" ht="18" customHeight="1">
      <c r="A366" s="593"/>
      <c r="B366" s="593"/>
      <c r="C366" s="593"/>
      <c r="D366" s="593"/>
      <c r="E366" s="593"/>
      <c r="F366" s="593"/>
      <c r="G366" s="593"/>
      <c r="H366" s="593"/>
      <c r="I366" s="593"/>
      <c r="J366" s="593"/>
      <c r="K366" s="593"/>
      <c r="L366" s="593"/>
      <c r="M366" s="593"/>
      <c r="N366" s="593"/>
      <c r="O366" s="593"/>
      <c r="P366" s="593"/>
      <c r="Q366" s="593"/>
      <c r="R366" s="593"/>
      <c r="S366" s="593"/>
      <c r="T366" s="593"/>
      <c r="U366" s="593"/>
      <c r="V366" s="252"/>
      <c r="W366" s="252"/>
      <c r="X366" s="252"/>
      <c r="Y366" s="252"/>
      <c r="Z366" s="252"/>
      <c r="AA366" s="252"/>
      <c r="AB366" s="252"/>
      <c r="AC366" s="252"/>
      <c r="AD366" s="252"/>
      <c r="AE366" s="252"/>
      <c r="AF366" s="252"/>
      <c r="AG366" s="252"/>
    </row>
    <row r="367" spans="1:33" s="251" customFormat="1" ht="18" customHeight="1">
      <c r="A367" s="593"/>
      <c r="B367" s="593"/>
      <c r="C367" s="593"/>
      <c r="D367" s="593"/>
      <c r="E367" s="593"/>
      <c r="F367" s="593"/>
      <c r="G367" s="593"/>
      <c r="H367" s="593"/>
      <c r="I367" s="593"/>
      <c r="J367" s="593"/>
      <c r="K367" s="593"/>
      <c r="L367" s="593"/>
      <c r="M367" s="593"/>
      <c r="N367" s="593"/>
      <c r="O367" s="593"/>
      <c r="P367" s="593"/>
      <c r="Q367" s="593"/>
      <c r="R367" s="593"/>
      <c r="S367" s="593"/>
      <c r="T367" s="593"/>
      <c r="U367" s="593"/>
      <c r="V367" s="252"/>
      <c r="W367" s="252"/>
      <c r="X367" s="252"/>
      <c r="Y367" s="252"/>
      <c r="Z367" s="252"/>
      <c r="AA367" s="252"/>
      <c r="AB367" s="252"/>
      <c r="AC367" s="252"/>
      <c r="AD367" s="252"/>
      <c r="AE367" s="252"/>
      <c r="AF367" s="252"/>
      <c r="AG367" s="252"/>
    </row>
    <row r="368" spans="1:33" s="251" customFormat="1" ht="18" customHeight="1">
      <c r="A368" s="593"/>
      <c r="B368" s="593"/>
      <c r="C368" s="593"/>
      <c r="D368" s="593"/>
      <c r="E368" s="593"/>
      <c r="F368" s="593"/>
      <c r="G368" s="593"/>
      <c r="H368" s="593"/>
      <c r="I368" s="593"/>
      <c r="J368" s="593"/>
      <c r="K368" s="593"/>
      <c r="L368" s="593"/>
      <c r="M368" s="593"/>
      <c r="N368" s="593"/>
      <c r="O368" s="593"/>
      <c r="P368" s="593"/>
      <c r="Q368" s="593"/>
      <c r="R368" s="593"/>
      <c r="S368" s="593"/>
      <c r="T368" s="593"/>
      <c r="U368" s="593"/>
      <c r="V368" s="252"/>
      <c r="W368" s="252"/>
      <c r="X368" s="252"/>
      <c r="Y368" s="252"/>
      <c r="Z368" s="252"/>
      <c r="AA368" s="252"/>
      <c r="AB368" s="252"/>
      <c r="AC368" s="252"/>
      <c r="AD368" s="252"/>
      <c r="AE368" s="252"/>
      <c r="AF368" s="252"/>
      <c r="AG368" s="252"/>
    </row>
    <row r="369" spans="1:33" s="251" customFormat="1" ht="18" customHeight="1">
      <c r="A369" s="593"/>
      <c r="B369" s="593"/>
      <c r="C369" s="593"/>
      <c r="D369" s="593"/>
      <c r="E369" s="593"/>
      <c r="F369" s="593"/>
      <c r="G369" s="593"/>
      <c r="H369" s="593"/>
      <c r="I369" s="593"/>
      <c r="J369" s="593"/>
      <c r="K369" s="593"/>
      <c r="L369" s="593"/>
      <c r="M369" s="593"/>
      <c r="N369" s="593"/>
      <c r="O369" s="593"/>
      <c r="P369" s="593"/>
      <c r="Q369" s="593"/>
      <c r="R369" s="593"/>
      <c r="S369" s="593"/>
      <c r="T369" s="593"/>
      <c r="U369" s="593"/>
      <c r="V369" s="252"/>
      <c r="W369" s="252"/>
      <c r="X369" s="252"/>
      <c r="Y369" s="252"/>
      <c r="Z369" s="252"/>
      <c r="AA369" s="252"/>
      <c r="AB369" s="252"/>
      <c r="AC369" s="252"/>
      <c r="AD369" s="252"/>
      <c r="AE369" s="252"/>
      <c r="AF369" s="252"/>
      <c r="AG369" s="252"/>
    </row>
    <row r="370" spans="1:33" s="251" customFormat="1" ht="18" customHeight="1">
      <c r="A370" s="593"/>
      <c r="B370" s="593"/>
      <c r="C370" s="593"/>
      <c r="D370" s="593"/>
      <c r="E370" s="593"/>
      <c r="F370" s="593"/>
      <c r="G370" s="593"/>
      <c r="H370" s="593"/>
      <c r="I370" s="593"/>
      <c r="J370" s="593"/>
      <c r="K370" s="593"/>
      <c r="L370" s="593"/>
      <c r="M370" s="593"/>
      <c r="N370" s="593"/>
      <c r="O370" s="593"/>
      <c r="P370" s="593"/>
      <c r="Q370" s="593"/>
      <c r="R370" s="593"/>
      <c r="S370" s="593"/>
      <c r="T370" s="593"/>
      <c r="U370" s="593"/>
      <c r="V370" s="252"/>
      <c r="W370" s="252"/>
      <c r="X370" s="252"/>
      <c r="Y370" s="252"/>
      <c r="Z370" s="252"/>
      <c r="AA370" s="252"/>
      <c r="AB370" s="252"/>
      <c r="AC370" s="252"/>
      <c r="AD370" s="252"/>
      <c r="AE370" s="252"/>
      <c r="AF370" s="252"/>
      <c r="AG370" s="252"/>
    </row>
    <row r="371" spans="1:33" s="251" customFormat="1" ht="25.5" customHeight="1">
      <c r="A371" s="696" t="s">
        <v>239</v>
      </c>
      <c r="B371" s="697"/>
      <c r="C371" s="697"/>
      <c r="D371" s="697"/>
      <c r="E371" s="697"/>
      <c r="F371" s="697"/>
      <c r="G371" s="697"/>
      <c r="H371" s="697"/>
      <c r="I371" s="697"/>
      <c r="J371" s="697"/>
      <c r="K371" s="697"/>
      <c r="L371" s="697"/>
      <c r="M371" s="697"/>
      <c r="N371" s="697"/>
      <c r="O371" s="697"/>
      <c r="P371" s="697"/>
      <c r="Q371" s="697"/>
      <c r="R371" s="697"/>
      <c r="S371" s="697"/>
      <c r="T371" s="697"/>
      <c r="U371" s="698"/>
      <c r="V371" s="252"/>
      <c r="W371" s="252"/>
      <c r="X371" s="252"/>
      <c r="Y371" s="252"/>
      <c r="Z371" s="252"/>
      <c r="AA371" s="252"/>
      <c r="AB371" s="252"/>
      <c r="AC371" s="252"/>
      <c r="AD371" s="252"/>
      <c r="AE371" s="252"/>
      <c r="AF371" s="252"/>
      <c r="AG371" s="252"/>
    </row>
    <row r="372" spans="1:21" s="517" customFormat="1" ht="7.5" customHeight="1">
      <c r="A372" s="594"/>
      <c r="B372" s="250"/>
      <c r="C372" s="250"/>
      <c r="D372" s="250"/>
      <c r="E372" s="250"/>
      <c r="F372" s="250"/>
      <c r="G372" s="250"/>
      <c r="H372" s="250"/>
      <c r="I372" s="250"/>
      <c r="J372" s="250"/>
      <c r="K372" s="250"/>
      <c r="L372" s="250"/>
      <c r="M372" s="250"/>
      <c r="N372" s="250"/>
      <c r="O372" s="250"/>
      <c r="P372" s="250"/>
      <c r="Q372" s="250"/>
      <c r="R372" s="250"/>
      <c r="S372" s="250"/>
      <c r="T372" s="250"/>
      <c r="U372" s="250"/>
    </row>
    <row r="373" spans="1:33" s="251" customFormat="1" ht="27.75" customHeight="1">
      <c r="A373" s="721" t="s">
        <v>159</v>
      </c>
      <c r="B373" s="707" t="s">
        <v>101</v>
      </c>
      <c r="C373" s="708"/>
      <c r="D373" s="709" t="s">
        <v>160</v>
      </c>
      <c r="E373" s="711" t="s">
        <v>161</v>
      </c>
      <c r="F373" s="699" t="s">
        <v>162</v>
      </c>
      <c r="G373" s="699" t="s">
        <v>163</v>
      </c>
      <c r="H373" s="699" t="s">
        <v>164</v>
      </c>
      <c r="I373" s="699" t="s">
        <v>165</v>
      </c>
      <c r="J373" s="699" t="s">
        <v>166</v>
      </c>
      <c r="K373" s="699"/>
      <c r="L373" s="701"/>
      <c r="M373" s="702" t="s">
        <v>167</v>
      </c>
      <c r="N373" s="703"/>
      <c r="O373" s="701" t="s">
        <v>168</v>
      </c>
      <c r="P373" s="702" t="s">
        <v>169</v>
      </c>
      <c r="Q373" s="703"/>
      <c r="R373" s="705" t="s">
        <v>170</v>
      </c>
      <c r="S373" s="691" t="s">
        <v>171</v>
      </c>
      <c r="T373" s="692"/>
      <c r="U373" s="693" t="s">
        <v>172</v>
      </c>
      <c r="V373" s="252"/>
      <c r="W373" s="252"/>
      <c r="X373" s="252"/>
      <c r="Y373" s="252"/>
      <c r="Z373" s="252"/>
      <c r="AA373" s="252"/>
      <c r="AB373" s="252"/>
      <c r="AC373" s="252"/>
      <c r="AD373" s="252"/>
      <c r="AE373" s="252"/>
      <c r="AF373" s="252"/>
      <c r="AG373" s="252"/>
    </row>
    <row r="374" spans="1:33" s="251" customFormat="1" ht="29.25" customHeight="1">
      <c r="A374" s="722"/>
      <c r="B374" s="283" t="s">
        <v>173</v>
      </c>
      <c r="C374" s="343" t="s">
        <v>174</v>
      </c>
      <c r="D374" s="710"/>
      <c r="E374" s="712"/>
      <c r="F374" s="700"/>
      <c r="G374" s="700"/>
      <c r="H374" s="700"/>
      <c r="I374" s="700"/>
      <c r="J374" s="604" t="s">
        <v>175</v>
      </c>
      <c r="K374" s="604" t="s">
        <v>176</v>
      </c>
      <c r="L374" s="605" t="s">
        <v>177</v>
      </c>
      <c r="M374" s="531" t="s">
        <v>173</v>
      </c>
      <c r="N374" s="521" t="s">
        <v>174</v>
      </c>
      <c r="O374" s="704"/>
      <c r="P374" s="531" t="s">
        <v>173</v>
      </c>
      <c r="Q374" s="521" t="s">
        <v>174</v>
      </c>
      <c r="R374" s="706"/>
      <c r="S374" s="550" t="s">
        <v>178</v>
      </c>
      <c r="T374" s="344" t="s">
        <v>174</v>
      </c>
      <c r="U374" s="694"/>
      <c r="V374" s="252"/>
      <c r="W374" s="252"/>
      <c r="X374" s="252"/>
      <c r="Y374" s="252"/>
      <c r="Z374" s="252"/>
      <c r="AA374" s="252"/>
      <c r="AB374" s="252"/>
      <c r="AC374" s="252"/>
      <c r="AD374" s="252"/>
      <c r="AE374" s="252"/>
      <c r="AF374" s="252"/>
      <c r="AG374" s="252"/>
    </row>
    <row r="375" spans="1:33" s="251" customFormat="1" ht="18" customHeight="1">
      <c r="A375" s="722"/>
      <c r="B375" s="306" t="s">
        <v>30</v>
      </c>
      <c r="C375" s="304" t="s">
        <v>179</v>
      </c>
      <c r="D375" s="307" t="s">
        <v>180</v>
      </c>
      <c r="E375" s="306" t="s">
        <v>35</v>
      </c>
      <c r="F375" s="304" t="s">
        <v>26</v>
      </c>
      <c r="G375" s="304" t="s">
        <v>28</v>
      </c>
      <c r="H375" s="304" t="s">
        <v>181</v>
      </c>
      <c r="I375" s="304" t="s">
        <v>182</v>
      </c>
      <c r="J375" s="304" t="s">
        <v>183</v>
      </c>
      <c r="K375" s="304" t="s">
        <v>31</v>
      </c>
      <c r="L375" s="307" t="s">
        <v>184</v>
      </c>
      <c r="M375" s="534" t="s">
        <v>185</v>
      </c>
      <c r="N375" s="524" t="s">
        <v>29</v>
      </c>
      <c r="O375" s="307" t="s">
        <v>186</v>
      </c>
      <c r="P375" s="534" t="s">
        <v>33</v>
      </c>
      <c r="Q375" s="524" t="s">
        <v>187</v>
      </c>
      <c r="R375" s="307" t="s">
        <v>188</v>
      </c>
      <c r="S375" s="565" t="s">
        <v>189</v>
      </c>
      <c r="T375" s="304" t="s">
        <v>190</v>
      </c>
      <c r="U375" s="307" t="s">
        <v>202</v>
      </c>
      <c r="V375" s="252"/>
      <c r="W375" s="252"/>
      <c r="X375" s="252"/>
      <c r="Y375" s="252"/>
      <c r="Z375" s="252"/>
      <c r="AA375" s="252"/>
      <c r="AB375" s="252"/>
      <c r="AC375" s="252"/>
      <c r="AD375" s="252"/>
      <c r="AE375" s="252"/>
      <c r="AF375" s="252"/>
      <c r="AG375" s="252"/>
    </row>
    <row r="376" spans="1:33" s="251" customFormat="1" ht="18" customHeight="1">
      <c r="A376" s="270" t="s">
        <v>234</v>
      </c>
      <c r="B376" s="291">
        <f>SUM(B377:B382)</f>
        <v>2050</v>
      </c>
      <c r="C376" s="291">
        <f>SUM(C377:C382)</f>
        <v>17</v>
      </c>
      <c r="D376" s="291">
        <f>SUM(D377:D382)</f>
        <v>2067</v>
      </c>
      <c r="E376" s="314">
        <v>0</v>
      </c>
      <c r="F376" s="312">
        <f>SUM(F377:F382)</f>
        <v>2085</v>
      </c>
      <c r="G376" s="312">
        <f>SUM(G377:G382)</f>
        <v>0</v>
      </c>
      <c r="H376" s="312">
        <f>SUM(H377:H382)</f>
        <v>0</v>
      </c>
      <c r="I376" s="312">
        <f>SUM(I377:I382)</f>
        <v>2</v>
      </c>
      <c r="J376" s="312">
        <f>SUM(J377:J382)</f>
        <v>0</v>
      </c>
      <c r="K376" s="312">
        <f>SUM(K377:K382)</f>
        <v>0</v>
      </c>
      <c r="L376" s="602">
        <f>SUM(L377:L382)</f>
        <v>0</v>
      </c>
      <c r="M376" s="537">
        <f>SUM(M377:M382)</f>
        <v>2087</v>
      </c>
      <c r="N376" s="528">
        <f>SUM(N377:N382)</f>
        <v>0</v>
      </c>
      <c r="O376" s="602">
        <f>SUM(O377:O382)</f>
        <v>2087</v>
      </c>
      <c r="P376" s="537">
        <f>SUM(P377:P382)</f>
        <v>15</v>
      </c>
      <c r="Q376" s="528">
        <f>SUM(Q377:Q382)</f>
        <v>0</v>
      </c>
      <c r="R376" s="287">
        <f>SUM(R377:R382)</f>
        <v>15</v>
      </c>
      <c r="S376" s="588">
        <f>SUM(S377:S382)</f>
        <v>-52</v>
      </c>
      <c r="T376" s="296">
        <f>SUM(T377:T382)</f>
        <v>17</v>
      </c>
      <c r="U376" s="289">
        <f>SUM(U377:U382)</f>
        <v>-35</v>
      </c>
      <c r="V376" s="252"/>
      <c r="W376" s="252"/>
      <c r="X376" s="252"/>
      <c r="Y376" s="252"/>
      <c r="Z376" s="252"/>
      <c r="AA376" s="252"/>
      <c r="AB376" s="252"/>
      <c r="AC376" s="252"/>
      <c r="AD376" s="252"/>
      <c r="AE376" s="252"/>
      <c r="AF376" s="252"/>
      <c r="AG376" s="252"/>
    </row>
    <row r="377" spans="1:33" s="251" customFormat="1" ht="18" customHeight="1">
      <c r="A377" s="600" t="s">
        <v>240</v>
      </c>
      <c r="B377" s="308">
        <v>357</v>
      </c>
      <c r="C377" s="305">
        <v>17</v>
      </c>
      <c r="D377" s="337">
        <f>SUM(B377:C377)</f>
        <v>374</v>
      </c>
      <c r="E377" s="603">
        <v>0</v>
      </c>
      <c r="F377" s="313">
        <v>381</v>
      </c>
      <c r="G377" s="313">
        <v>0</v>
      </c>
      <c r="H377" s="313">
        <v>0</v>
      </c>
      <c r="I377" s="313">
        <v>0</v>
      </c>
      <c r="J377" s="313">
        <v>0</v>
      </c>
      <c r="K377" s="313">
        <v>0</v>
      </c>
      <c r="L377" s="321">
        <v>0</v>
      </c>
      <c r="M377" s="538">
        <f>SUM(E377:L377)</f>
        <v>381</v>
      </c>
      <c r="N377" s="526">
        <v>0</v>
      </c>
      <c r="O377" s="321">
        <f>SUM(M377:N377)</f>
        <v>381</v>
      </c>
      <c r="P377" s="538">
        <v>5</v>
      </c>
      <c r="Q377" s="526">
        <v>0</v>
      </c>
      <c r="R377" s="326">
        <f>SUM(P377:Q377)</f>
        <v>5</v>
      </c>
      <c r="S377" s="539">
        <f>+B377-M377-P377</f>
        <v>-29</v>
      </c>
      <c r="T377" s="316">
        <f>+C377-N377-Q377</f>
        <v>17</v>
      </c>
      <c r="U377" s="289">
        <f>+S377+T377</f>
        <v>-12</v>
      </c>
      <c r="V377" s="252"/>
      <c r="W377" s="252"/>
      <c r="X377" s="252"/>
      <c r="Y377" s="252"/>
      <c r="Z377" s="252"/>
      <c r="AA377" s="252"/>
      <c r="AB377" s="252"/>
      <c r="AC377" s="252"/>
      <c r="AD377" s="252"/>
      <c r="AE377" s="252"/>
      <c r="AF377" s="252"/>
      <c r="AG377" s="252"/>
    </row>
    <row r="378" spans="1:33" s="43" customFormat="1" ht="18" customHeight="1">
      <c r="A378" s="600" t="s">
        <v>241</v>
      </c>
      <c r="B378" s="308">
        <v>314</v>
      </c>
      <c r="C378" s="305">
        <v>0</v>
      </c>
      <c r="D378" s="337">
        <f>SUM(B378:C378)</f>
        <v>314</v>
      </c>
      <c r="E378" s="603">
        <v>0</v>
      </c>
      <c r="F378" s="313">
        <v>361</v>
      </c>
      <c r="G378" s="313">
        <v>0</v>
      </c>
      <c r="H378" s="313">
        <v>0</v>
      </c>
      <c r="I378" s="313">
        <v>0</v>
      </c>
      <c r="J378" s="313">
        <v>0</v>
      </c>
      <c r="K378" s="313">
        <v>0</v>
      </c>
      <c r="L378" s="321">
        <v>0</v>
      </c>
      <c r="M378" s="538">
        <f>SUM(E378:L378)</f>
        <v>361</v>
      </c>
      <c r="N378" s="526">
        <v>0</v>
      </c>
      <c r="O378" s="321">
        <f>SUM(M378:N378)</f>
        <v>361</v>
      </c>
      <c r="P378" s="538">
        <v>0</v>
      </c>
      <c r="Q378" s="526">
        <v>0</v>
      </c>
      <c r="R378" s="326">
        <f>SUM(P378:Q378)</f>
        <v>0</v>
      </c>
      <c r="S378" s="539">
        <f>+B378-M378-P378</f>
        <v>-47</v>
      </c>
      <c r="T378" s="316">
        <f>+C378-N378-Q378</f>
        <v>0</v>
      </c>
      <c r="U378" s="289">
        <f>+S378+T378</f>
        <v>-47</v>
      </c>
      <c r="V378" s="44"/>
      <c r="W378" s="44"/>
      <c r="X378" s="44"/>
      <c r="Y378" s="44"/>
      <c r="Z378" s="44"/>
      <c r="AA378" s="44"/>
      <c r="AB378" s="44"/>
      <c r="AC378" s="44"/>
      <c r="AD378" s="44"/>
      <c r="AE378" s="44"/>
      <c r="AF378" s="44"/>
      <c r="AG378" s="44"/>
    </row>
    <row r="379" spans="1:33" s="43" customFormat="1" ht="18" customHeight="1">
      <c r="A379" s="600" t="s">
        <v>242</v>
      </c>
      <c r="B379" s="308">
        <v>365</v>
      </c>
      <c r="C379" s="305">
        <v>0</v>
      </c>
      <c r="D379" s="337">
        <f>SUM(B379:C379)</f>
        <v>365</v>
      </c>
      <c r="E379" s="603">
        <v>0</v>
      </c>
      <c r="F379" s="313">
        <v>382</v>
      </c>
      <c r="G379" s="313">
        <v>0</v>
      </c>
      <c r="H379" s="313">
        <v>0</v>
      </c>
      <c r="I379" s="313">
        <v>0</v>
      </c>
      <c r="J379" s="313">
        <v>0</v>
      </c>
      <c r="K379" s="313">
        <v>0</v>
      </c>
      <c r="L379" s="321">
        <v>0</v>
      </c>
      <c r="M379" s="538">
        <f>SUM(E379:L379)</f>
        <v>382</v>
      </c>
      <c r="N379" s="526">
        <v>0</v>
      </c>
      <c r="O379" s="321">
        <f>SUM(M379:N379)</f>
        <v>382</v>
      </c>
      <c r="P379" s="538">
        <v>5</v>
      </c>
      <c r="Q379" s="526">
        <v>0</v>
      </c>
      <c r="R379" s="326">
        <f>SUM(P379:Q379)</f>
        <v>5</v>
      </c>
      <c r="S379" s="539">
        <f>+B379-M379-P379</f>
        <v>-22</v>
      </c>
      <c r="T379" s="316">
        <f>+C379-N379-Q379</f>
        <v>0</v>
      </c>
      <c r="U379" s="289">
        <f>+S379+T379</f>
        <v>-22</v>
      </c>
      <c r="V379" s="44"/>
      <c r="W379" s="44"/>
      <c r="X379" s="44"/>
      <c r="Y379" s="44"/>
      <c r="Z379" s="44"/>
      <c r="AA379" s="44"/>
      <c r="AB379" s="44"/>
      <c r="AC379" s="44"/>
      <c r="AD379" s="44"/>
      <c r="AE379" s="44"/>
      <c r="AF379" s="44"/>
      <c r="AG379" s="44"/>
    </row>
    <row r="380" spans="1:33" s="43" customFormat="1" ht="18" customHeight="1">
      <c r="A380" s="600" t="s">
        <v>243</v>
      </c>
      <c r="B380" s="308">
        <v>288</v>
      </c>
      <c r="C380" s="305">
        <v>0</v>
      </c>
      <c r="D380" s="337">
        <f>SUM(B380:C380)</f>
        <v>288</v>
      </c>
      <c r="E380" s="603">
        <v>0</v>
      </c>
      <c r="F380" s="313">
        <v>268</v>
      </c>
      <c r="G380" s="313">
        <v>0</v>
      </c>
      <c r="H380" s="313">
        <v>0</v>
      </c>
      <c r="I380" s="313">
        <v>0</v>
      </c>
      <c r="J380" s="313">
        <v>0</v>
      </c>
      <c r="K380" s="313">
        <v>0</v>
      </c>
      <c r="L380" s="321">
        <v>0</v>
      </c>
      <c r="M380" s="538">
        <f>SUM(E380:L380)</f>
        <v>268</v>
      </c>
      <c r="N380" s="526">
        <v>0</v>
      </c>
      <c r="O380" s="321">
        <f>SUM(M380:N380)</f>
        <v>268</v>
      </c>
      <c r="P380" s="538">
        <v>1</v>
      </c>
      <c r="Q380" s="526">
        <v>0</v>
      </c>
      <c r="R380" s="326">
        <f>SUM(P380:Q380)</f>
        <v>1</v>
      </c>
      <c r="S380" s="539">
        <f>+B380-M380-P380</f>
        <v>19</v>
      </c>
      <c r="T380" s="316">
        <f>+C380-N380-Q380</f>
        <v>0</v>
      </c>
      <c r="U380" s="317">
        <f>+S380+T380</f>
        <v>19</v>
      </c>
      <c r="V380" s="44"/>
      <c r="W380" s="44"/>
      <c r="X380" s="44"/>
      <c r="Y380" s="44"/>
      <c r="Z380" s="44"/>
      <c r="AA380" s="44"/>
      <c r="AB380" s="44"/>
      <c r="AC380" s="44"/>
      <c r="AD380" s="44"/>
      <c r="AE380" s="44"/>
      <c r="AF380" s="44"/>
      <c r="AG380" s="44"/>
    </row>
    <row r="381" spans="1:33" s="43" customFormat="1" ht="18" customHeight="1">
      <c r="A381" s="600" t="s">
        <v>244</v>
      </c>
      <c r="B381" s="308">
        <v>355</v>
      </c>
      <c r="C381" s="305">
        <v>0</v>
      </c>
      <c r="D381" s="337">
        <f>SUM(B381:C381)</f>
        <v>355</v>
      </c>
      <c r="E381" s="603">
        <v>0</v>
      </c>
      <c r="F381" s="313">
        <v>365</v>
      </c>
      <c r="G381" s="313">
        <v>0</v>
      </c>
      <c r="H381" s="313">
        <v>0</v>
      </c>
      <c r="I381" s="313">
        <v>1</v>
      </c>
      <c r="J381" s="313">
        <v>0</v>
      </c>
      <c r="K381" s="313">
        <v>0</v>
      </c>
      <c r="L381" s="321">
        <v>0</v>
      </c>
      <c r="M381" s="538">
        <f>SUM(E381:L381)</f>
        <v>366</v>
      </c>
      <c r="N381" s="526">
        <v>0</v>
      </c>
      <c r="O381" s="321">
        <f>SUM(M381:N381)</f>
        <v>366</v>
      </c>
      <c r="P381" s="538">
        <v>3</v>
      </c>
      <c r="Q381" s="526">
        <v>0</v>
      </c>
      <c r="R381" s="326">
        <f>SUM(P381:Q381)</f>
        <v>3</v>
      </c>
      <c r="S381" s="539">
        <f>+B381-M381-P381</f>
        <v>-14</v>
      </c>
      <c r="T381" s="316">
        <f>+C381-N381-Q381</f>
        <v>0</v>
      </c>
      <c r="U381" s="317">
        <f>+S381+T381</f>
        <v>-14</v>
      </c>
      <c r="V381" s="44"/>
      <c r="W381" s="44"/>
      <c r="X381" s="44"/>
      <c r="Y381" s="44"/>
      <c r="Z381" s="44"/>
      <c r="AA381" s="44"/>
      <c r="AB381" s="44"/>
      <c r="AC381" s="44"/>
      <c r="AD381" s="44"/>
      <c r="AE381" s="44"/>
      <c r="AF381" s="44"/>
      <c r="AG381" s="44"/>
    </row>
    <row r="382" spans="1:33" s="43" customFormat="1" ht="18" customHeight="1">
      <c r="A382" s="601" t="s">
        <v>245</v>
      </c>
      <c r="B382" s="309">
        <v>371</v>
      </c>
      <c r="C382" s="310">
        <v>0</v>
      </c>
      <c r="D382" s="302">
        <f>SUM(B382:C382)</f>
        <v>371</v>
      </c>
      <c r="E382" s="438">
        <v>0</v>
      </c>
      <c r="F382" s="299">
        <v>328</v>
      </c>
      <c r="G382" s="299">
        <v>0</v>
      </c>
      <c r="H382" s="299">
        <v>0</v>
      </c>
      <c r="I382" s="299">
        <v>1</v>
      </c>
      <c r="J382" s="299">
        <v>0</v>
      </c>
      <c r="K382" s="299">
        <v>0</v>
      </c>
      <c r="L382" s="300">
        <v>0</v>
      </c>
      <c r="M382" s="606">
        <f>SUM(E382:L382)</f>
        <v>329</v>
      </c>
      <c r="N382" s="529">
        <v>0</v>
      </c>
      <c r="O382" s="300">
        <f>SUM(M382:N382)</f>
        <v>329</v>
      </c>
      <c r="P382" s="606">
        <v>1</v>
      </c>
      <c r="Q382" s="529">
        <v>0</v>
      </c>
      <c r="R382" s="301">
        <f>SUM(P382:Q382)</f>
        <v>1</v>
      </c>
      <c r="S382" s="578">
        <f>+B382-M382-P382</f>
        <v>41</v>
      </c>
      <c r="T382" s="607">
        <f>+C382-N382-Q382</f>
        <v>0</v>
      </c>
      <c r="U382" s="608">
        <f>+S382+T382</f>
        <v>41</v>
      </c>
      <c r="V382" s="44"/>
      <c r="W382" s="44"/>
      <c r="X382" s="44"/>
      <c r="Y382" s="44"/>
      <c r="Z382" s="44"/>
      <c r="AA382" s="44"/>
      <c r="AB382" s="44"/>
      <c r="AC382" s="44"/>
      <c r="AD382" s="44"/>
      <c r="AE382" s="44"/>
      <c r="AF382" s="44"/>
      <c r="AG382" s="44"/>
    </row>
    <row r="383" spans="1:33" s="43" customFormat="1" ht="12.75" customHeight="1">
      <c r="A383" s="695" t="s">
        <v>200</v>
      </c>
      <c r="B383" s="695"/>
      <c r="C383" s="695"/>
      <c r="D383" s="695"/>
      <c r="E383" s="695"/>
      <c r="F383" s="695"/>
      <c r="G383" s="695"/>
      <c r="H383" s="695"/>
      <c r="I383" s="695"/>
      <c r="J383" s="695"/>
      <c r="K383" s="695"/>
      <c r="L383" s="695"/>
      <c r="M383" s="695"/>
      <c r="N383" s="695"/>
      <c r="O383" s="695"/>
      <c r="P383" s="695"/>
      <c r="Q383" s="695"/>
      <c r="R383" s="695"/>
      <c r="S383" s="695"/>
      <c r="T383" s="695"/>
      <c r="U383" s="695"/>
      <c r="V383" s="44"/>
      <c r="W383" s="44"/>
      <c r="X383" s="44"/>
      <c r="Y383" s="44"/>
      <c r="Z383" s="44"/>
      <c r="AA383" s="44"/>
      <c r="AB383" s="44"/>
      <c r="AC383" s="44"/>
      <c r="AD383" s="44"/>
      <c r="AE383" s="44"/>
      <c r="AF383" s="44"/>
      <c r="AG383" s="44"/>
    </row>
    <row r="384" spans="1:33" s="43" customFormat="1" ht="12.75" customHeight="1">
      <c r="A384" s="264"/>
      <c r="B384" s="264"/>
      <c r="C384" s="452"/>
      <c r="D384" s="264"/>
      <c r="E384" s="264"/>
      <c r="F384" s="264"/>
      <c r="G384" s="264"/>
      <c r="H384" s="264"/>
      <c r="I384" s="264"/>
      <c r="J384" s="264"/>
      <c r="K384" s="264"/>
      <c r="L384" s="264"/>
      <c r="M384" s="519"/>
      <c r="N384" s="519"/>
      <c r="O384" s="264"/>
      <c r="P384" s="519"/>
      <c r="Q384" s="519"/>
      <c r="R384" s="264"/>
      <c r="S384" s="519"/>
      <c r="T384" s="264"/>
      <c r="U384" s="264"/>
      <c r="V384" s="44"/>
      <c r="W384" s="44"/>
      <c r="X384" s="44"/>
      <c r="Y384" s="44"/>
      <c r="Z384" s="44"/>
      <c r="AA384" s="44"/>
      <c r="AB384" s="44"/>
      <c r="AC384" s="44"/>
      <c r="AD384" s="44"/>
      <c r="AE384" s="44"/>
      <c r="AF384" s="44"/>
      <c r="AG384" s="44"/>
    </row>
    <row r="385" spans="1:33" s="43" customFormat="1" ht="12.75" customHeight="1">
      <c r="A385" s="264"/>
      <c r="B385" s="264"/>
      <c r="C385" s="452"/>
      <c r="D385" s="264"/>
      <c r="E385" s="264"/>
      <c r="F385" s="264"/>
      <c r="G385" s="264"/>
      <c r="H385" s="264"/>
      <c r="I385" s="264"/>
      <c r="J385" s="264"/>
      <c r="K385" s="264"/>
      <c r="L385" s="264"/>
      <c r="M385" s="519"/>
      <c r="N385" s="519"/>
      <c r="O385" s="264"/>
      <c r="P385" s="519"/>
      <c r="Q385" s="519"/>
      <c r="R385" s="264"/>
      <c r="S385" s="519"/>
      <c r="T385" s="264"/>
      <c r="U385" s="264"/>
      <c r="V385" s="44"/>
      <c r="W385" s="44"/>
      <c r="X385" s="44"/>
      <c r="Y385" s="44"/>
      <c r="Z385" s="44"/>
      <c r="AA385" s="44"/>
      <c r="AB385" s="44"/>
      <c r="AC385" s="44"/>
      <c r="AD385" s="44"/>
      <c r="AE385" s="44"/>
      <c r="AF385" s="44"/>
      <c r="AG385" s="44"/>
    </row>
    <row r="386" spans="1:33" s="43" customFormat="1" ht="12.75" customHeight="1">
      <c r="A386" s="264"/>
      <c r="B386" s="264"/>
      <c r="C386" s="452"/>
      <c r="D386" s="264"/>
      <c r="E386" s="264"/>
      <c r="F386" s="264"/>
      <c r="G386" s="264"/>
      <c r="H386" s="264"/>
      <c r="I386" s="264"/>
      <c r="J386" s="264"/>
      <c r="K386" s="264"/>
      <c r="L386" s="264"/>
      <c r="M386" s="519"/>
      <c r="N386" s="519"/>
      <c r="O386" s="264"/>
      <c r="P386" s="519"/>
      <c r="Q386" s="519"/>
      <c r="R386" s="264"/>
      <c r="S386" s="519"/>
      <c r="T386" s="264"/>
      <c r="U386" s="264"/>
      <c r="V386" s="44"/>
      <c r="W386" s="44"/>
      <c r="X386" s="44"/>
      <c r="Y386" s="44"/>
      <c r="Z386" s="44"/>
      <c r="AA386" s="44"/>
      <c r="AB386" s="44"/>
      <c r="AC386" s="44"/>
      <c r="AD386" s="44"/>
      <c r="AE386" s="44"/>
      <c r="AF386" s="44"/>
      <c r="AG386" s="44"/>
    </row>
    <row r="387" spans="1:33" s="43" customFormat="1" ht="12.75" customHeight="1">
      <c r="A387" s="264"/>
      <c r="B387" s="264"/>
      <c r="C387" s="452"/>
      <c r="D387" s="264"/>
      <c r="E387" s="264"/>
      <c r="F387" s="264"/>
      <c r="G387" s="264"/>
      <c r="H387" s="264"/>
      <c r="I387" s="264"/>
      <c r="J387" s="264"/>
      <c r="K387" s="264"/>
      <c r="L387" s="264"/>
      <c r="M387" s="519"/>
      <c r="N387" s="519"/>
      <c r="O387" s="264"/>
      <c r="P387" s="519"/>
      <c r="Q387" s="519"/>
      <c r="R387" s="264"/>
      <c r="S387" s="519"/>
      <c r="T387" s="264"/>
      <c r="U387" s="264"/>
      <c r="V387" s="44"/>
      <c r="W387" s="44"/>
      <c r="X387" s="44"/>
      <c r="Y387" s="44"/>
      <c r="Z387" s="44"/>
      <c r="AA387" s="44"/>
      <c r="AB387" s="44"/>
      <c r="AC387" s="44"/>
      <c r="AD387" s="44"/>
      <c r="AE387" s="44"/>
      <c r="AF387" s="44"/>
      <c r="AG387" s="44"/>
    </row>
    <row r="388" spans="1:33" s="43" customFormat="1" ht="12.75" customHeight="1">
      <c r="A388" s="264"/>
      <c r="B388" s="264"/>
      <c r="C388" s="452"/>
      <c r="D388" s="264"/>
      <c r="E388" s="264"/>
      <c r="F388" s="264"/>
      <c r="G388" s="264"/>
      <c r="H388" s="264"/>
      <c r="I388" s="264"/>
      <c r="J388" s="264"/>
      <c r="K388" s="264"/>
      <c r="L388" s="264"/>
      <c r="M388" s="519"/>
      <c r="N388" s="519"/>
      <c r="O388" s="264"/>
      <c r="P388" s="519"/>
      <c r="Q388" s="519"/>
      <c r="R388" s="264"/>
      <c r="S388" s="519"/>
      <c r="T388" s="264"/>
      <c r="U388" s="264"/>
      <c r="V388" s="44"/>
      <c r="W388" s="44"/>
      <c r="X388" s="44"/>
      <c r="Y388" s="44"/>
      <c r="Z388" s="44"/>
      <c r="AA388" s="44"/>
      <c r="AB388" s="44"/>
      <c r="AC388" s="44"/>
      <c r="AD388" s="44"/>
      <c r="AE388" s="44"/>
      <c r="AF388" s="44"/>
      <c r="AG388" s="44"/>
    </row>
    <row r="389" spans="1:33" s="43" customFormat="1" ht="12.75" customHeight="1">
      <c r="A389" s="264"/>
      <c r="B389" s="264"/>
      <c r="C389" s="452"/>
      <c r="D389" s="264"/>
      <c r="E389" s="264"/>
      <c r="F389" s="264"/>
      <c r="G389" s="264"/>
      <c r="H389" s="264"/>
      <c r="I389" s="264"/>
      <c r="J389" s="264"/>
      <c r="K389" s="264"/>
      <c r="L389" s="264"/>
      <c r="M389" s="519"/>
      <c r="N389" s="519"/>
      <c r="O389" s="264"/>
      <c r="P389" s="519"/>
      <c r="Q389" s="519"/>
      <c r="R389" s="264"/>
      <c r="S389" s="519"/>
      <c r="T389" s="264"/>
      <c r="U389" s="264"/>
      <c r="V389" s="44"/>
      <c r="W389" s="44"/>
      <c r="X389" s="44"/>
      <c r="Y389" s="44"/>
      <c r="Z389" s="44"/>
      <c r="AA389" s="44"/>
      <c r="AB389" s="44"/>
      <c r="AC389" s="44"/>
      <c r="AD389" s="44"/>
      <c r="AE389" s="44"/>
      <c r="AF389" s="44"/>
      <c r="AG389" s="44"/>
    </row>
    <row r="390" spans="1:33" s="43" customFormat="1" ht="12.75" customHeight="1">
      <c r="A390" s="264"/>
      <c r="B390" s="264"/>
      <c r="C390" s="452"/>
      <c r="D390" s="264"/>
      <c r="E390" s="264"/>
      <c r="F390" s="264"/>
      <c r="G390" s="264"/>
      <c r="H390" s="264"/>
      <c r="I390" s="264"/>
      <c r="J390" s="264"/>
      <c r="K390" s="264"/>
      <c r="L390" s="264"/>
      <c r="M390" s="519"/>
      <c r="N390" s="519"/>
      <c r="O390" s="264"/>
      <c r="P390" s="519"/>
      <c r="Q390" s="519"/>
      <c r="R390" s="264"/>
      <c r="S390" s="519"/>
      <c r="T390" s="264"/>
      <c r="U390" s="264"/>
      <c r="V390" s="44"/>
      <c r="W390" s="44"/>
      <c r="X390" s="44"/>
      <c r="Y390" s="44"/>
      <c r="Z390" s="44"/>
      <c r="AA390" s="44"/>
      <c r="AB390" s="44"/>
      <c r="AC390" s="44"/>
      <c r="AD390" s="44"/>
      <c r="AE390" s="44"/>
      <c r="AF390" s="44"/>
      <c r="AG390" s="44"/>
    </row>
    <row r="391" spans="1:33" s="43" customFormat="1" ht="12.75" customHeight="1">
      <c r="A391" s="264"/>
      <c r="B391" s="264"/>
      <c r="C391" s="452"/>
      <c r="D391" s="264"/>
      <c r="E391" s="264"/>
      <c r="F391" s="264"/>
      <c r="G391" s="264"/>
      <c r="H391" s="264"/>
      <c r="I391" s="264"/>
      <c r="J391" s="264"/>
      <c r="K391" s="264"/>
      <c r="L391" s="264"/>
      <c r="M391" s="519"/>
      <c r="N391" s="519"/>
      <c r="O391" s="264"/>
      <c r="P391" s="519"/>
      <c r="Q391" s="519"/>
      <c r="R391" s="264"/>
      <c r="S391" s="519"/>
      <c r="T391" s="264"/>
      <c r="U391" s="264"/>
      <c r="V391" s="44"/>
      <c r="W391" s="44"/>
      <c r="X391" s="44"/>
      <c r="Y391" s="44"/>
      <c r="Z391" s="44"/>
      <c r="AA391" s="44"/>
      <c r="AB391" s="44"/>
      <c r="AC391" s="44"/>
      <c r="AD391" s="44"/>
      <c r="AE391" s="44"/>
      <c r="AF391" s="44"/>
      <c r="AG391" s="44"/>
    </row>
    <row r="392" spans="1:33" s="43" customFormat="1" ht="12.75" customHeight="1">
      <c r="A392" s="264"/>
      <c r="B392" s="264"/>
      <c r="C392" s="452"/>
      <c r="D392" s="264"/>
      <c r="E392" s="264"/>
      <c r="F392" s="264"/>
      <c r="G392" s="264"/>
      <c r="H392" s="264"/>
      <c r="I392" s="264"/>
      <c r="J392" s="264"/>
      <c r="K392" s="264"/>
      <c r="L392" s="264"/>
      <c r="M392" s="519"/>
      <c r="N392" s="519"/>
      <c r="O392" s="264"/>
      <c r="P392" s="519"/>
      <c r="Q392" s="519"/>
      <c r="R392" s="264"/>
      <c r="S392" s="519"/>
      <c r="T392" s="264"/>
      <c r="U392" s="264"/>
      <c r="V392" s="44"/>
      <c r="W392" s="44"/>
      <c r="X392" s="44"/>
      <c r="Y392" s="44"/>
      <c r="Z392" s="44"/>
      <c r="AA392" s="44"/>
      <c r="AB392" s="44"/>
      <c r="AC392" s="44"/>
      <c r="AD392" s="44"/>
      <c r="AE392" s="44"/>
      <c r="AF392" s="44"/>
      <c r="AG392" s="44"/>
    </row>
    <row r="393" spans="1:33" s="43" customFormat="1" ht="12.75" customHeight="1">
      <c r="A393" s="264"/>
      <c r="B393" s="264"/>
      <c r="C393" s="452"/>
      <c r="D393" s="264"/>
      <c r="E393" s="264"/>
      <c r="F393" s="264"/>
      <c r="G393" s="264"/>
      <c r="H393" s="264"/>
      <c r="I393" s="264"/>
      <c r="J393" s="264"/>
      <c r="K393" s="264"/>
      <c r="L393" s="264"/>
      <c r="M393" s="519"/>
      <c r="N393" s="519"/>
      <c r="O393" s="264"/>
      <c r="P393" s="519"/>
      <c r="Q393" s="519"/>
      <c r="R393" s="264"/>
      <c r="S393" s="519"/>
      <c r="T393" s="264"/>
      <c r="U393" s="264"/>
      <c r="V393" s="44"/>
      <c r="W393" s="44"/>
      <c r="X393" s="44"/>
      <c r="Y393" s="44"/>
      <c r="Z393" s="44"/>
      <c r="AA393" s="44"/>
      <c r="AB393" s="44"/>
      <c r="AC393" s="44"/>
      <c r="AD393" s="44"/>
      <c r="AE393" s="44"/>
      <c r="AF393" s="44"/>
      <c r="AG393" s="44"/>
    </row>
    <row r="394" spans="1:33" s="43" customFormat="1" ht="12.75" customHeight="1">
      <c r="A394" s="264"/>
      <c r="B394" s="264"/>
      <c r="C394" s="452"/>
      <c r="D394" s="264"/>
      <c r="E394" s="264"/>
      <c r="F394" s="264"/>
      <c r="G394" s="264"/>
      <c r="H394" s="264"/>
      <c r="I394" s="264"/>
      <c r="J394" s="264"/>
      <c r="K394" s="264"/>
      <c r="L394" s="264"/>
      <c r="M394" s="519"/>
      <c r="N394" s="519"/>
      <c r="O394" s="264"/>
      <c r="P394" s="519"/>
      <c r="Q394" s="519"/>
      <c r="R394" s="264"/>
      <c r="S394" s="519"/>
      <c r="T394" s="264"/>
      <c r="U394" s="264"/>
      <c r="V394" s="44"/>
      <c r="W394" s="44"/>
      <c r="X394" s="44"/>
      <c r="Y394" s="44"/>
      <c r="Z394" s="44"/>
      <c r="AA394" s="44"/>
      <c r="AB394" s="44"/>
      <c r="AC394" s="44"/>
      <c r="AD394" s="44"/>
      <c r="AE394" s="44"/>
      <c r="AF394" s="44"/>
      <c r="AG394" s="44"/>
    </row>
    <row r="395" spans="1:33" s="43" customFormat="1" ht="12.75" customHeight="1">
      <c r="A395" s="264"/>
      <c r="B395" s="264"/>
      <c r="C395" s="452"/>
      <c r="D395" s="264"/>
      <c r="E395" s="264"/>
      <c r="F395" s="264"/>
      <c r="G395" s="264"/>
      <c r="H395" s="264"/>
      <c r="I395" s="264"/>
      <c r="J395" s="264"/>
      <c r="K395" s="264"/>
      <c r="L395" s="264"/>
      <c r="M395" s="519"/>
      <c r="N395" s="519"/>
      <c r="O395" s="264"/>
      <c r="P395" s="519"/>
      <c r="Q395" s="519"/>
      <c r="R395" s="264"/>
      <c r="S395" s="519"/>
      <c r="T395" s="264"/>
      <c r="U395" s="264"/>
      <c r="V395" s="44"/>
      <c r="W395" s="44"/>
      <c r="X395" s="44"/>
      <c r="Y395" s="44"/>
      <c r="Z395" s="44"/>
      <c r="AA395" s="44"/>
      <c r="AB395" s="44"/>
      <c r="AC395" s="44"/>
      <c r="AD395" s="44"/>
      <c r="AE395" s="44"/>
      <c r="AF395" s="44"/>
      <c r="AG395" s="44"/>
    </row>
    <row r="396" spans="1:33" s="43" customFormat="1" ht="12.75" customHeight="1">
      <c r="A396" s="264"/>
      <c r="B396" s="264"/>
      <c r="C396" s="452"/>
      <c r="D396" s="264"/>
      <c r="E396" s="264"/>
      <c r="F396" s="264"/>
      <c r="G396" s="264"/>
      <c r="H396" s="264"/>
      <c r="I396" s="264"/>
      <c r="J396" s="264"/>
      <c r="K396" s="264"/>
      <c r="L396" s="264"/>
      <c r="M396" s="519"/>
      <c r="N396" s="519"/>
      <c r="O396" s="264"/>
      <c r="P396" s="519"/>
      <c r="Q396" s="519"/>
      <c r="R396" s="264"/>
      <c r="S396" s="519"/>
      <c r="T396" s="264"/>
      <c r="U396" s="264"/>
      <c r="V396" s="44"/>
      <c r="W396" s="44"/>
      <c r="X396" s="44"/>
      <c r="Y396" s="44"/>
      <c r="Z396" s="44"/>
      <c r="AA396" s="44"/>
      <c r="AB396" s="44"/>
      <c r="AC396" s="44"/>
      <c r="AD396" s="44"/>
      <c r="AE396" s="44"/>
      <c r="AF396" s="44"/>
      <c r="AG396" s="44"/>
    </row>
    <row r="397" spans="1:33" s="43" customFormat="1" ht="12.75" customHeight="1">
      <c r="A397" s="264"/>
      <c r="B397" s="264"/>
      <c r="C397" s="452"/>
      <c r="D397" s="264"/>
      <c r="E397" s="264"/>
      <c r="F397" s="264"/>
      <c r="G397" s="264"/>
      <c r="H397" s="264"/>
      <c r="I397" s="264"/>
      <c r="J397" s="264"/>
      <c r="K397" s="264"/>
      <c r="L397" s="264"/>
      <c r="M397" s="519"/>
      <c r="N397" s="519"/>
      <c r="O397" s="264"/>
      <c r="P397" s="519"/>
      <c r="Q397" s="519"/>
      <c r="R397" s="264"/>
      <c r="S397" s="519"/>
      <c r="T397" s="264"/>
      <c r="U397" s="264"/>
      <c r="V397" s="44"/>
      <c r="W397" s="44"/>
      <c r="X397" s="44"/>
      <c r="Y397" s="44"/>
      <c r="Z397" s="44"/>
      <c r="AA397" s="44"/>
      <c r="AB397" s="44"/>
      <c r="AC397" s="44"/>
      <c r="AD397" s="44"/>
      <c r="AE397" s="44"/>
      <c r="AF397" s="44"/>
      <c r="AG397" s="44"/>
    </row>
    <row r="398" spans="1:33" s="43" customFormat="1" ht="3.75" customHeight="1">
      <c r="A398" s="264"/>
      <c r="B398" s="264"/>
      <c r="C398" s="452"/>
      <c r="D398" s="264"/>
      <c r="E398" s="264"/>
      <c r="F398" s="264"/>
      <c r="G398" s="264"/>
      <c r="H398" s="264"/>
      <c r="I398" s="264"/>
      <c r="J398" s="264"/>
      <c r="K398" s="264"/>
      <c r="L398" s="264"/>
      <c r="M398" s="519"/>
      <c r="N398" s="519"/>
      <c r="O398" s="264"/>
      <c r="P398" s="519"/>
      <c r="Q398" s="519"/>
      <c r="R398" s="264"/>
      <c r="S398" s="519"/>
      <c r="T398" s="264"/>
      <c r="U398" s="264"/>
      <c r="V398" s="44"/>
      <c r="W398" s="44"/>
      <c r="X398" s="44"/>
      <c r="Y398" s="44"/>
      <c r="Z398" s="44"/>
      <c r="AA398" s="44"/>
      <c r="AB398" s="44"/>
      <c r="AC398" s="44"/>
      <c r="AD398" s="44"/>
      <c r="AE398" s="44"/>
      <c r="AF398" s="44"/>
      <c r="AG398" s="44"/>
    </row>
    <row r="399" spans="1:21" s="255" customFormat="1" ht="23.25" customHeight="1">
      <c r="A399" s="264"/>
      <c r="B399" s="264"/>
      <c r="C399" s="452"/>
      <c r="D399" s="264"/>
      <c r="E399" s="264"/>
      <c r="F399" s="264"/>
      <c r="G399" s="264"/>
      <c r="H399" s="264"/>
      <c r="I399" s="264"/>
      <c r="J399" s="264"/>
      <c r="K399" s="264"/>
      <c r="L399" s="264"/>
      <c r="M399" s="519"/>
      <c r="N399" s="519"/>
      <c r="O399" s="264"/>
      <c r="P399" s="519"/>
      <c r="Q399" s="519"/>
      <c r="R399" s="264"/>
      <c r="S399" s="519"/>
      <c r="T399" s="264"/>
      <c r="U399" s="264"/>
    </row>
    <row r="400" spans="1:21" ht="4.5" customHeight="1">
      <c r="A400" s="264"/>
      <c r="B400" s="264"/>
      <c r="C400" s="452"/>
      <c r="D400" s="264"/>
      <c r="E400" s="264"/>
      <c r="F400" s="264"/>
      <c r="G400" s="264"/>
      <c r="H400" s="264"/>
      <c r="I400" s="264"/>
      <c r="J400" s="264"/>
      <c r="K400" s="264"/>
      <c r="L400" s="264"/>
      <c r="M400" s="519"/>
      <c r="N400" s="519"/>
      <c r="O400" s="264"/>
      <c r="P400" s="519"/>
      <c r="Q400" s="519"/>
      <c r="R400" s="264"/>
      <c r="S400" s="519"/>
      <c r="T400" s="264"/>
      <c r="U400" s="264"/>
    </row>
    <row r="401" spans="1:21" ht="33.75" customHeight="1">
      <c r="A401" s="264"/>
      <c r="B401" s="264"/>
      <c r="C401" s="452"/>
      <c r="D401" s="264"/>
      <c r="E401" s="264"/>
      <c r="F401" s="264"/>
      <c r="G401" s="264"/>
      <c r="H401" s="264"/>
      <c r="I401" s="264"/>
      <c r="J401" s="264"/>
      <c r="K401" s="264"/>
      <c r="L401" s="264"/>
      <c r="M401" s="519"/>
      <c r="N401" s="519"/>
      <c r="O401" s="264"/>
      <c r="P401" s="519"/>
      <c r="Q401" s="519"/>
      <c r="R401" s="264"/>
      <c r="S401" s="519"/>
      <c r="T401" s="264"/>
      <c r="U401" s="264"/>
    </row>
    <row r="402" spans="1:21" ht="30.75" customHeight="1">
      <c r="A402" s="264"/>
      <c r="B402" s="264"/>
      <c r="C402" s="452"/>
      <c r="D402" s="264"/>
      <c r="E402" s="264"/>
      <c r="F402" s="264"/>
      <c r="G402" s="264"/>
      <c r="H402" s="264"/>
      <c r="I402" s="264"/>
      <c r="J402" s="264"/>
      <c r="K402" s="264"/>
      <c r="L402" s="264"/>
      <c r="M402" s="519"/>
      <c r="N402" s="519"/>
      <c r="O402" s="264"/>
      <c r="P402" s="519"/>
      <c r="Q402" s="519"/>
      <c r="R402" s="264"/>
      <c r="S402" s="519"/>
      <c r="T402" s="264"/>
      <c r="U402" s="264"/>
    </row>
    <row r="403" spans="1:21" ht="24" customHeight="1">
      <c r="A403" s="340"/>
      <c r="B403" s="340"/>
      <c r="C403" s="452"/>
      <c r="D403" s="340"/>
      <c r="E403" s="340"/>
      <c r="F403" s="340"/>
      <c r="G403" s="340"/>
      <c r="H403" s="340"/>
      <c r="I403" s="340"/>
      <c r="J403" s="340"/>
      <c r="K403" s="340"/>
      <c r="L403" s="340"/>
      <c r="M403" s="519"/>
      <c r="N403" s="519"/>
      <c r="O403" s="340"/>
      <c r="P403" s="519"/>
      <c r="Q403" s="519"/>
      <c r="R403" s="340"/>
      <c r="S403" s="519"/>
      <c r="T403" s="340"/>
      <c r="U403" s="340"/>
    </row>
    <row r="404" spans="1:21" ht="22.5" customHeight="1">
      <c r="A404" s="696" t="s">
        <v>233</v>
      </c>
      <c r="B404" s="697"/>
      <c r="C404" s="697"/>
      <c r="D404" s="697"/>
      <c r="E404" s="697"/>
      <c r="F404" s="697"/>
      <c r="G404" s="697"/>
      <c r="H404" s="697"/>
      <c r="I404" s="697"/>
      <c r="J404" s="697"/>
      <c r="K404" s="697"/>
      <c r="L404" s="697"/>
      <c r="M404" s="697"/>
      <c r="N404" s="697"/>
      <c r="O404" s="697"/>
      <c r="P404" s="697"/>
      <c r="Q404" s="697"/>
      <c r="R404" s="697"/>
      <c r="S404" s="697"/>
      <c r="T404" s="697"/>
      <c r="U404" s="698"/>
    </row>
    <row r="405" spans="1:33" s="251" customFormat="1" ht="17.25" customHeight="1">
      <c r="A405" s="52"/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43"/>
      <c r="T405" s="44"/>
      <c r="U405" s="44"/>
      <c r="V405" s="252"/>
      <c r="W405" s="252"/>
      <c r="X405" s="252"/>
      <c r="Y405" s="252"/>
      <c r="Z405" s="252"/>
      <c r="AA405" s="252"/>
      <c r="AB405" s="252"/>
      <c r="AC405" s="252"/>
      <c r="AD405" s="252"/>
      <c r="AE405" s="252"/>
      <c r="AF405" s="252"/>
      <c r="AG405" s="252"/>
    </row>
    <row r="406" spans="1:33" s="251" customFormat="1" ht="17.25" customHeight="1">
      <c r="A406" s="734" t="s">
        <v>159</v>
      </c>
      <c r="B406" s="707" t="s">
        <v>101</v>
      </c>
      <c r="C406" s="708"/>
      <c r="D406" s="709" t="s">
        <v>160</v>
      </c>
      <c r="E406" s="737" t="s">
        <v>161</v>
      </c>
      <c r="F406" s="715" t="s">
        <v>162</v>
      </c>
      <c r="G406" s="715" t="s">
        <v>163</v>
      </c>
      <c r="H406" s="715" t="s">
        <v>164</v>
      </c>
      <c r="I406" s="715" t="s">
        <v>165</v>
      </c>
      <c r="J406" s="718" t="s">
        <v>166</v>
      </c>
      <c r="K406" s="725"/>
      <c r="L406" s="726"/>
      <c r="M406" s="703" t="s">
        <v>167</v>
      </c>
      <c r="N406" s="703"/>
      <c r="O406" s="727" t="s">
        <v>168</v>
      </c>
      <c r="P406" s="702" t="s">
        <v>169</v>
      </c>
      <c r="Q406" s="703"/>
      <c r="R406" s="723" t="s">
        <v>170</v>
      </c>
      <c r="S406" s="720" t="s">
        <v>171</v>
      </c>
      <c r="T406" s="692"/>
      <c r="U406" s="693" t="s">
        <v>172</v>
      </c>
      <c r="V406" s="252"/>
      <c r="W406" s="252"/>
      <c r="X406" s="252"/>
      <c r="Y406" s="252"/>
      <c r="Z406" s="252"/>
      <c r="AA406" s="252"/>
      <c r="AB406" s="252"/>
      <c r="AC406" s="252"/>
      <c r="AD406" s="252"/>
      <c r="AE406" s="252"/>
      <c r="AF406" s="252"/>
      <c r="AG406" s="252"/>
    </row>
    <row r="407" spans="1:33" s="251" customFormat="1" ht="17.25" customHeight="1">
      <c r="A407" s="735"/>
      <c r="B407" s="283" t="s">
        <v>173</v>
      </c>
      <c r="C407" s="343" t="s">
        <v>174</v>
      </c>
      <c r="D407" s="710"/>
      <c r="E407" s="738"/>
      <c r="F407" s="716"/>
      <c r="G407" s="716"/>
      <c r="H407" s="716"/>
      <c r="I407" s="716"/>
      <c r="J407" s="325" t="s">
        <v>175</v>
      </c>
      <c r="K407" s="325" t="s">
        <v>176</v>
      </c>
      <c r="L407" s="325" t="s">
        <v>177</v>
      </c>
      <c r="M407" s="521" t="s">
        <v>173</v>
      </c>
      <c r="N407" s="521" t="s">
        <v>174</v>
      </c>
      <c r="O407" s="728"/>
      <c r="P407" s="531" t="s">
        <v>173</v>
      </c>
      <c r="Q407" s="521" t="s">
        <v>174</v>
      </c>
      <c r="R407" s="724"/>
      <c r="S407" s="531" t="s">
        <v>178</v>
      </c>
      <c r="T407" s="281" t="s">
        <v>174</v>
      </c>
      <c r="U407" s="694"/>
      <c r="V407" s="252"/>
      <c r="W407" s="252"/>
      <c r="X407" s="252"/>
      <c r="Y407" s="252"/>
      <c r="Z407" s="252"/>
      <c r="AA407" s="252"/>
      <c r="AB407" s="252"/>
      <c r="AC407" s="252"/>
      <c r="AD407" s="252"/>
      <c r="AE407" s="252"/>
      <c r="AF407" s="252"/>
      <c r="AG407" s="252"/>
    </row>
    <row r="408" spans="1:33" s="251" customFormat="1" ht="17.25" customHeight="1">
      <c r="A408" s="736"/>
      <c r="B408" s="268" t="s">
        <v>30</v>
      </c>
      <c r="C408" s="263" t="s">
        <v>179</v>
      </c>
      <c r="D408" s="269" t="s">
        <v>180</v>
      </c>
      <c r="E408" s="268" t="s">
        <v>35</v>
      </c>
      <c r="F408" s="263" t="s">
        <v>26</v>
      </c>
      <c r="G408" s="263" t="s">
        <v>28</v>
      </c>
      <c r="H408" s="263" t="s">
        <v>181</v>
      </c>
      <c r="I408" s="263" t="s">
        <v>182</v>
      </c>
      <c r="J408" s="263" t="s">
        <v>183</v>
      </c>
      <c r="K408" s="263" t="s">
        <v>31</v>
      </c>
      <c r="L408" s="263" t="s">
        <v>184</v>
      </c>
      <c r="M408" s="522" t="s">
        <v>185</v>
      </c>
      <c r="N408" s="522" t="s">
        <v>29</v>
      </c>
      <c r="O408" s="269" t="s">
        <v>186</v>
      </c>
      <c r="P408" s="532" t="s">
        <v>33</v>
      </c>
      <c r="Q408" s="522" t="s">
        <v>187</v>
      </c>
      <c r="R408" s="269" t="s">
        <v>188</v>
      </c>
      <c r="S408" s="532" t="s">
        <v>189</v>
      </c>
      <c r="T408" s="263" t="s">
        <v>190</v>
      </c>
      <c r="U408" s="269" t="s">
        <v>202</v>
      </c>
      <c r="V408" s="252"/>
      <c r="W408" s="252"/>
      <c r="X408" s="252"/>
      <c r="Y408" s="252"/>
      <c r="Z408" s="252"/>
      <c r="AA408" s="252"/>
      <c r="AB408" s="252"/>
      <c r="AC408" s="252"/>
      <c r="AD408" s="252"/>
      <c r="AE408" s="252"/>
      <c r="AF408" s="252"/>
      <c r="AG408" s="252"/>
    </row>
    <row r="409" spans="1:33" s="251" customFormat="1" ht="17.25" customHeight="1">
      <c r="A409" s="464" t="s">
        <v>246</v>
      </c>
      <c r="B409" s="399">
        <f>SUM(B410:B414)</f>
        <v>8095</v>
      </c>
      <c r="C409" s="360">
        <f>SUM(C410:C414)</f>
        <v>4859</v>
      </c>
      <c r="D409" s="379">
        <f>SUM(D410:D414)</f>
        <v>12954</v>
      </c>
      <c r="E409" s="400">
        <f>SUM(E410:E414)</f>
        <v>1517</v>
      </c>
      <c r="F409" s="401">
        <f>SUM(F410:F414)</f>
        <v>2663</v>
      </c>
      <c r="G409" s="401">
        <f>SUM(G410:G414)</f>
        <v>27</v>
      </c>
      <c r="H409" s="401">
        <f>SUM(H410:H414)</f>
        <v>2</v>
      </c>
      <c r="I409" s="401">
        <f>SUM(I410:I414)</f>
        <v>140</v>
      </c>
      <c r="J409" s="401">
        <f>SUM(J410:J414)</f>
        <v>201</v>
      </c>
      <c r="K409" s="401">
        <f>SUM(K410:K414)</f>
        <v>43</v>
      </c>
      <c r="L409" s="401">
        <f>SUM(L410:L414)</f>
        <v>52</v>
      </c>
      <c r="M409" s="559">
        <f>SUM(M410:M414)</f>
        <v>4645</v>
      </c>
      <c r="N409" s="559">
        <f>SUM(N410:N414)</f>
        <v>333</v>
      </c>
      <c r="O409" s="402">
        <f>SUM(O410:O414)</f>
        <v>4978</v>
      </c>
      <c r="P409" s="573">
        <f>SUM(P410:P414)</f>
        <v>1154</v>
      </c>
      <c r="Q409" s="579">
        <f>SUM(Q410:Q414)</f>
        <v>1042</v>
      </c>
      <c r="R409" s="364">
        <f>SUM(R410:R414)</f>
        <v>2196</v>
      </c>
      <c r="S409" s="582">
        <f>SUM(S410:S414)</f>
        <v>2296</v>
      </c>
      <c r="T409" s="365">
        <f>SUM(T410:T414)</f>
        <v>3484</v>
      </c>
      <c r="U409" s="366">
        <f>SUM(U410:U414)</f>
        <v>5780</v>
      </c>
      <c r="V409" s="252"/>
      <c r="W409" s="252"/>
      <c r="X409" s="252"/>
      <c r="Y409" s="252"/>
      <c r="Z409" s="252"/>
      <c r="AA409" s="252"/>
      <c r="AB409" s="252"/>
      <c r="AC409" s="252"/>
      <c r="AD409" s="252"/>
      <c r="AE409" s="252"/>
      <c r="AF409" s="252"/>
      <c r="AG409" s="252"/>
    </row>
    <row r="410" spans="1:33" s="43" customFormat="1" ht="13.5" customHeight="1">
      <c r="A410" s="508" t="s">
        <v>247</v>
      </c>
      <c r="B410" s="403">
        <v>2059</v>
      </c>
      <c r="C410" s="404">
        <v>1877</v>
      </c>
      <c r="D410" s="405">
        <f>SUM(B410:C410)</f>
        <v>3936</v>
      </c>
      <c r="E410" s="370">
        <v>603</v>
      </c>
      <c r="F410" s="370">
        <v>796</v>
      </c>
      <c r="G410" s="370">
        <v>2</v>
      </c>
      <c r="H410" s="370">
        <v>0</v>
      </c>
      <c r="I410" s="370">
        <v>30</v>
      </c>
      <c r="J410" s="370">
        <v>45</v>
      </c>
      <c r="K410" s="370">
        <v>0</v>
      </c>
      <c r="L410" s="370">
        <v>16</v>
      </c>
      <c r="M410" s="560">
        <f>SUM(E410:L410)</f>
        <v>1492</v>
      </c>
      <c r="N410" s="560">
        <v>289</v>
      </c>
      <c r="O410" s="407">
        <f>SUM(M410:N410)</f>
        <v>1781</v>
      </c>
      <c r="P410" s="580">
        <v>21</v>
      </c>
      <c r="Q410" s="560">
        <v>236</v>
      </c>
      <c r="R410" s="408">
        <f>SUM(P410:Q410)</f>
        <v>257</v>
      </c>
      <c r="S410" s="580">
        <f>+B410-M410-P410</f>
        <v>546</v>
      </c>
      <c r="T410" s="409">
        <f>+C410-N410-Q410</f>
        <v>1352</v>
      </c>
      <c r="U410" s="410">
        <f>+S410+T410</f>
        <v>1898</v>
      </c>
      <c r="V410" s="44"/>
      <c r="W410" s="44"/>
      <c r="X410" s="44"/>
      <c r="Y410" s="44"/>
      <c r="Z410" s="44"/>
      <c r="AA410" s="44"/>
      <c r="AB410" s="44"/>
      <c r="AC410" s="44"/>
      <c r="AD410" s="44"/>
      <c r="AE410" s="44"/>
      <c r="AF410" s="44"/>
      <c r="AG410" s="44"/>
    </row>
    <row r="411" spans="1:33" s="43" customFormat="1" ht="13.5" customHeight="1">
      <c r="A411" s="508" t="s">
        <v>248</v>
      </c>
      <c r="B411" s="411">
        <v>1858</v>
      </c>
      <c r="C411" s="404">
        <v>1050</v>
      </c>
      <c r="D411" s="405">
        <f>SUM(B411:C411)</f>
        <v>2908</v>
      </c>
      <c r="E411" s="370">
        <v>266</v>
      </c>
      <c r="F411" s="370">
        <v>779</v>
      </c>
      <c r="G411" s="370">
        <v>13</v>
      </c>
      <c r="H411" s="370">
        <v>0</v>
      </c>
      <c r="I411" s="370">
        <v>8</v>
      </c>
      <c r="J411" s="370">
        <v>59</v>
      </c>
      <c r="K411" s="370">
        <v>6</v>
      </c>
      <c r="L411" s="370">
        <v>9</v>
      </c>
      <c r="M411" s="560">
        <f>SUM(E411:L411)</f>
        <v>1140</v>
      </c>
      <c r="N411" s="560">
        <v>2</v>
      </c>
      <c r="O411" s="407">
        <f>SUM(M411:N411)</f>
        <v>1142</v>
      </c>
      <c r="P411" s="580">
        <v>6</v>
      </c>
      <c r="Q411" s="560">
        <v>6</v>
      </c>
      <c r="R411" s="408">
        <f>SUM(P411:Q411)</f>
        <v>12</v>
      </c>
      <c r="S411" s="580">
        <f>+B411-M411-P411</f>
        <v>712</v>
      </c>
      <c r="T411" s="409">
        <f>+C411-N411-Q411</f>
        <v>1042</v>
      </c>
      <c r="U411" s="410">
        <f>+S411+T411</f>
        <v>1754</v>
      </c>
      <c r="V411" s="44"/>
      <c r="W411" s="44"/>
      <c r="X411" s="44"/>
      <c r="Y411" s="44"/>
      <c r="Z411" s="44"/>
      <c r="AA411" s="44"/>
      <c r="AB411" s="44"/>
      <c r="AC411" s="44"/>
      <c r="AD411" s="44"/>
      <c r="AE411" s="44"/>
      <c r="AF411" s="44"/>
      <c r="AG411" s="44"/>
    </row>
    <row r="412" spans="1:33" s="43" customFormat="1" ht="13.5" customHeight="1">
      <c r="A412" s="508" t="s">
        <v>249</v>
      </c>
      <c r="B412" s="411">
        <v>2343</v>
      </c>
      <c r="C412" s="404">
        <v>1020</v>
      </c>
      <c r="D412" s="405">
        <f>SUM(B412:C412)</f>
        <v>3363</v>
      </c>
      <c r="E412" s="370">
        <v>294</v>
      </c>
      <c r="F412" s="370">
        <v>338</v>
      </c>
      <c r="G412" s="370">
        <v>1</v>
      </c>
      <c r="H412" s="370">
        <v>1</v>
      </c>
      <c r="I412" s="370">
        <v>62</v>
      </c>
      <c r="J412" s="370">
        <v>32</v>
      </c>
      <c r="K412" s="370">
        <v>10</v>
      </c>
      <c r="L412" s="370">
        <v>5</v>
      </c>
      <c r="M412" s="560">
        <f>SUM(E412:L412)</f>
        <v>743</v>
      </c>
      <c r="N412" s="560">
        <v>2</v>
      </c>
      <c r="O412" s="407">
        <f>SUM(M412:N412)</f>
        <v>745</v>
      </c>
      <c r="P412" s="580">
        <v>1102</v>
      </c>
      <c r="Q412" s="560">
        <v>439</v>
      </c>
      <c r="R412" s="408">
        <f>SUM(P412:Q412)</f>
        <v>1541</v>
      </c>
      <c r="S412" s="580">
        <f>+B412-M412-P412</f>
        <v>498</v>
      </c>
      <c r="T412" s="409">
        <f>+C412-N412-Q412</f>
        <v>579</v>
      </c>
      <c r="U412" s="410">
        <f>+S412+T412</f>
        <v>1077</v>
      </c>
      <c r="V412" s="44"/>
      <c r="W412" s="44"/>
      <c r="X412" s="44"/>
      <c r="Y412" s="44"/>
      <c r="Z412" s="44"/>
      <c r="AA412" s="44"/>
      <c r="AB412" s="44"/>
      <c r="AC412" s="44"/>
      <c r="AD412" s="44"/>
      <c r="AE412" s="44"/>
      <c r="AF412" s="44"/>
      <c r="AG412" s="44"/>
    </row>
    <row r="413" spans="1:33" s="43" customFormat="1" ht="13.5" customHeight="1">
      <c r="A413" s="508" t="s">
        <v>250</v>
      </c>
      <c r="B413" s="411">
        <v>1237</v>
      </c>
      <c r="C413" s="404">
        <v>727</v>
      </c>
      <c r="D413" s="405">
        <f>SUM(B413:C413)</f>
        <v>1964</v>
      </c>
      <c r="E413" s="370">
        <v>247</v>
      </c>
      <c r="F413" s="370">
        <v>558</v>
      </c>
      <c r="G413" s="370">
        <v>7</v>
      </c>
      <c r="H413" s="370">
        <v>1</v>
      </c>
      <c r="I413" s="370">
        <v>24</v>
      </c>
      <c r="J413" s="370">
        <v>44</v>
      </c>
      <c r="K413" s="370">
        <v>10</v>
      </c>
      <c r="L413" s="370">
        <v>11</v>
      </c>
      <c r="M413" s="560">
        <f>SUM(E413:L413)</f>
        <v>902</v>
      </c>
      <c r="N413" s="560">
        <v>34</v>
      </c>
      <c r="O413" s="407">
        <f>SUM(M413:N413)</f>
        <v>936</v>
      </c>
      <c r="P413" s="580">
        <v>4</v>
      </c>
      <c r="Q413" s="560">
        <v>231</v>
      </c>
      <c r="R413" s="408">
        <f>SUM(P413:Q413)</f>
        <v>235</v>
      </c>
      <c r="S413" s="580">
        <f>+B413-M413-P413</f>
        <v>331</v>
      </c>
      <c r="T413" s="409">
        <f>+C413-N413-Q413</f>
        <v>462</v>
      </c>
      <c r="U413" s="410">
        <f>+S413+T413</f>
        <v>793</v>
      </c>
      <c r="V413" s="44"/>
      <c r="W413" s="44"/>
      <c r="X413" s="44"/>
      <c r="Y413" s="44"/>
      <c r="Z413" s="44"/>
      <c r="AA413" s="44"/>
      <c r="AB413" s="44"/>
      <c r="AC413" s="44"/>
      <c r="AD413" s="44"/>
      <c r="AE413" s="44"/>
      <c r="AF413" s="44"/>
      <c r="AG413" s="44"/>
    </row>
    <row r="414" spans="1:33" s="43" customFormat="1" ht="13.5" customHeight="1">
      <c r="A414" s="508" t="s">
        <v>251</v>
      </c>
      <c r="B414" s="412">
        <v>598</v>
      </c>
      <c r="C414" s="413">
        <v>185</v>
      </c>
      <c r="D414" s="414">
        <f>SUM(B414:C414)</f>
        <v>783</v>
      </c>
      <c r="E414" s="437">
        <v>107</v>
      </c>
      <c r="F414" s="376">
        <v>192</v>
      </c>
      <c r="G414" s="376">
        <v>4</v>
      </c>
      <c r="H414" s="376">
        <v>0</v>
      </c>
      <c r="I414" s="376">
        <v>16</v>
      </c>
      <c r="J414" s="376">
        <v>21</v>
      </c>
      <c r="K414" s="376">
        <v>17</v>
      </c>
      <c r="L414" s="376">
        <v>11</v>
      </c>
      <c r="M414" s="561">
        <f>SUM(E414:L414)</f>
        <v>368</v>
      </c>
      <c r="N414" s="561">
        <v>6</v>
      </c>
      <c r="O414" s="416">
        <f>SUM(M414:N414)</f>
        <v>374</v>
      </c>
      <c r="P414" s="581">
        <v>21</v>
      </c>
      <c r="Q414" s="561">
        <v>130</v>
      </c>
      <c r="R414" s="417">
        <f>SUM(P414:Q414)</f>
        <v>151</v>
      </c>
      <c r="S414" s="581">
        <f>+B414-M414-P414</f>
        <v>209</v>
      </c>
      <c r="T414" s="418">
        <f>+C414-N414-Q414</f>
        <v>49</v>
      </c>
      <c r="U414" s="419">
        <f>+S414+T414</f>
        <v>258</v>
      </c>
      <c r="V414" s="44"/>
      <c r="W414" s="44"/>
      <c r="X414" s="44"/>
      <c r="Y414" s="44"/>
      <c r="Z414" s="44"/>
      <c r="AA414" s="44"/>
      <c r="AB414" s="44"/>
      <c r="AC414" s="44"/>
      <c r="AD414" s="44"/>
      <c r="AE414" s="44"/>
      <c r="AF414" s="44"/>
      <c r="AG414" s="44"/>
    </row>
    <row r="415" spans="1:33" s="43" customFormat="1" ht="10.5" customHeight="1">
      <c r="A415" s="695" t="s">
        <v>200</v>
      </c>
      <c r="B415" s="695"/>
      <c r="C415" s="695"/>
      <c r="D415" s="695"/>
      <c r="E415" s="695"/>
      <c r="F415" s="695"/>
      <c r="G415" s="695"/>
      <c r="H415" s="695"/>
      <c r="I415" s="695"/>
      <c r="J415" s="695"/>
      <c r="K415" s="695"/>
      <c r="L415" s="695"/>
      <c r="M415" s="695"/>
      <c r="N415" s="695"/>
      <c r="O415" s="695"/>
      <c r="P415" s="695"/>
      <c r="Q415" s="695"/>
      <c r="R415" s="695"/>
      <c r="S415" s="695"/>
      <c r="T415" s="695"/>
      <c r="U415" s="695"/>
      <c r="V415" s="44"/>
      <c r="W415" s="44"/>
      <c r="X415" s="44"/>
      <c r="Y415" s="44"/>
      <c r="Z415" s="44"/>
      <c r="AA415" s="44"/>
      <c r="AB415" s="44"/>
      <c r="AC415" s="44"/>
      <c r="AD415" s="44"/>
      <c r="AE415" s="44"/>
      <c r="AF415" s="44"/>
      <c r="AG415" s="44"/>
    </row>
    <row r="416" spans="1:33" s="43" customFormat="1" ht="10.5" customHeight="1">
      <c r="A416" s="729"/>
      <c r="B416" s="729"/>
      <c r="C416" s="729"/>
      <c r="D416" s="729"/>
      <c r="E416" s="729"/>
      <c r="F416" s="729"/>
      <c r="G416" s="729"/>
      <c r="H416" s="729"/>
      <c r="I416" s="250"/>
      <c r="J416" s="250"/>
      <c r="K416" s="250"/>
      <c r="L416" s="250"/>
      <c r="M416" s="250"/>
      <c r="N416" s="250"/>
      <c r="O416" s="250"/>
      <c r="P416" s="250"/>
      <c r="Q416" s="250"/>
      <c r="R416" s="250"/>
      <c r="T416" s="44"/>
      <c r="U416" s="44"/>
      <c r="V416" s="44"/>
      <c r="W416" s="44"/>
      <c r="X416" s="44"/>
      <c r="Y416" s="44"/>
      <c r="Z416" s="44"/>
      <c r="AA416" s="44"/>
      <c r="AB416" s="44"/>
      <c r="AC416" s="44"/>
      <c r="AD416" s="44"/>
      <c r="AE416" s="44"/>
      <c r="AF416" s="44"/>
      <c r="AG416" s="44"/>
    </row>
    <row r="417" spans="1:33" s="43" customFormat="1" ht="10.5" customHeight="1">
      <c r="A417" s="249"/>
      <c r="B417" s="250"/>
      <c r="C417" s="250"/>
      <c r="D417" s="250"/>
      <c r="E417" s="250"/>
      <c r="F417" s="250"/>
      <c r="G417" s="250"/>
      <c r="H417" s="250"/>
      <c r="I417" s="250"/>
      <c r="J417" s="250"/>
      <c r="K417" s="250"/>
      <c r="L417" s="250"/>
      <c r="M417" s="250"/>
      <c r="N417" s="250"/>
      <c r="O417" s="250"/>
      <c r="P417" s="250"/>
      <c r="Q417" s="250"/>
      <c r="R417" s="250"/>
      <c r="T417" s="44"/>
      <c r="U417" s="44"/>
      <c r="V417" s="44"/>
      <c r="W417" s="44"/>
      <c r="X417" s="44"/>
      <c r="Y417" s="44"/>
      <c r="Z417" s="44"/>
      <c r="AA417" s="44"/>
      <c r="AB417" s="44"/>
      <c r="AC417" s="44"/>
      <c r="AD417" s="44"/>
      <c r="AE417" s="44"/>
      <c r="AF417" s="44"/>
      <c r="AG417" s="44"/>
    </row>
    <row r="418" spans="1:33" s="43" customFormat="1" ht="10.5" customHeight="1">
      <c r="A418" s="249"/>
      <c r="B418" s="250"/>
      <c r="C418" s="250"/>
      <c r="D418" s="250"/>
      <c r="E418" s="250"/>
      <c r="F418" s="250"/>
      <c r="G418" s="250"/>
      <c r="H418" s="250"/>
      <c r="I418" s="250"/>
      <c r="J418" s="250"/>
      <c r="K418" s="250"/>
      <c r="L418" s="250"/>
      <c r="M418" s="250"/>
      <c r="N418" s="250"/>
      <c r="O418" s="250"/>
      <c r="P418" s="250"/>
      <c r="Q418" s="250"/>
      <c r="R418" s="250"/>
      <c r="T418" s="44"/>
      <c r="U418" s="44"/>
      <c r="V418" s="44"/>
      <c r="W418" s="44"/>
      <c r="X418" s="44"/>
      <c r="Y418" s="44"/>
      <c r="Z418" s="44"/>
      <c r="AA418" s="44"/>
      <c r="AB418" s="44"/>
      <c r="AC418" s="44"/>
      <c r="AD418" s="44"/>
      <c r="AE418" s="44"/>
      <c r="AF418" s="44"/>
      <c r="AG418" s="44"/>
    </row>
    <row r="419" spans="1:33" s="43" customFormat="1" ht="10.5" customHeight="1">
      <c r="A419" s="249"/>
      <c r="B419" s="250"/>
      <c r="C419" s="250"/>
      <c r="D419" s="250"/>
      <c r="E419" s="250"/>
      <c r="F419" s="250"/>
      <c r="G419" s="250"/>
      <c r="H419" s="250"/>
      <c r="I419" s="250"/>
      <c r="J419" s="250"/>
      <c r="K419" s="250"/>
      <c r="L419" s="250"/>
      <c r="M419" s="250"/>
      <c r="N419" s="250"/>
      <c r="O419" s="250"/>
      <c r="P419" s="250"/>
      <c r="Q419" s="250"/>
      <c r="R419" s="250"/>
      <c r="T419" s="44"/>
      <c r="U419" s="44"/>
      <c r="V419" s="44"/>
      <c r="W419" s="44"/>
      <c r="X419" s="44"/>
      <c r="Y419" s="44"/>
      <c r="Z419" s="44"/>
      <c r="AA419" s="44"/>
      <c r="AB419" s="44"/>
      <c r="AC419" s="44"/>
      <c r="AD419" s="44"/>
      <c r="AE419" s="44"/>
      <c r="AF419" s="44"/>
      <c r="AG419" s="44"/>
    </row>
    <row r="420" spans="1:33" s="43" customFormat="1" ht="10.5" customHeight="1">
      <c r="A420" s="249"/>
      <c r="B420" s="250"/>
      <c r="C420" s="250"/>
      <c r="D420" s="250"/>
      <c r="E420" s="250"/>
      <c r="F420" s="250"/>
      <c r="G420" s="250"/>
      <c r="H420" s="250"/>
      <c r="I420" s="250"/>
      <c r="J420" s="250"/>
      <c r="K420" s="250"/>
      <c r="L420" s="250"/>
      <c r="M420" s="250"/>
      <c r="N420" s="250"/>
      <c r="O420" s="250"/>
      <c r="P420" s="250"/>
      <c r="Q420" s="250"/>
      <c r="R420" s="250"/>
      <c r="T420" s="44"/>
      <c r="U420" s="44"/>
      <c r="V420" s="44"/>
      <c r="W420" s="44"/>
      <c r="X420" s="44"/>
      <c r="Y420" s="44"/>
      <c r="Z420" s="44"/>
      <c r="AA420" s="44"/>
      <c r="AB420" s="44"/>
      <c r="AC420" s="44"/>
      <c r="AD420" s="44"/>
      <c r="AE420" s="44"/>
      <c r="AF420" s="44"/>
      <c r="AG420" s="44"/>
    </row>
    <row r="421" spans="1:33" s="43" customFormat="1" ht="10.5" customHeight="1">
      <c r="A421" s="249"/>
      <c r="B421" s="250"/>
      <c r="C421" s="250"/>
      <c r="D421" s="250"/>
      <c r="E421" s="250"/>
      <c r="F421" s="250"/>
      <c r="G421" s="250"/>
      <c r="H421" s="250"/>
      <c r="I421" s="250"/>
      <c r="J421" s="250"/>
      <c r="K421" s="250"/>
      <c r="L421" s="250"/>
      <c r="M421" s="250"/>
      <c r="N421" s="250"/>
      <c r="O421" s="250"/>
      <c r="P421" s="250"/>
      <c r="Q421" s="250"/>
      <c r="R421" s="250"/>
      <c r="T421" s="44"/>
      <c r="U421" s="44"/>
      <c r="V421" s="44"/>
      <c r="W421" s="44"/>
      <c r="X421" s="44"/>
      <c r="Y421" s="44"/>
      <c r="Z421" s="44"/>
      <c r="AA421" s="44"/>
      <c r="AB421" s="44"/>
      <c r="AC421" s="44"/>
      <c r="AD421" s="44"/>
      <c r="AE421" s="44"/>
      <c r="AF421" s="44"/>
      <c r="AG421" s="44"/>
    </row>
    <row r="422" spans="1:33" s="43" customFormat="1" ht="10.5" customHeight="1">
      <c r="A422" s="249"/>
      <c r="B422" s="250"/>
      <c r="C422" s="250"/>
      <c r="D422" s="250"/>
      <c r="E422" s="250"/>
      <c r="F422" s="250"/>
      <c r="G422" s="250"/>
      <c r="H422" s="250"/>
      <c r="I422" s="250"/>
      <c r="J422" s="250"/>
      <c r="K422" s="250"/>
      <c r="L422" s="250"/>
      <c r="M422" s="250"/>
      <c r="N422" s="250"/>
      <c r="O422" s="250"/>
      <c r="P422" s="250"/>
      <c r="Q422" s="250"/>
      <c r="R422" s="250"/>
      <c r="T422" s="44"/>
      <c r="U422" s="44"/>
      <c r="V422" s="44"/>
      <c r="W422" s="44"/>
      <c r="X422" s="44"/>
      <c r="Y422" s="44"/>
      <c r="Z422" s="44"/>
      <c r="AA422" s="44"/>
      <c r="AB422" s="44"/>
      <c r="AC422" s="44"/>
      <c r="AD422" s="44"/>
      <c r="AE422" s="44"/>
      <c r="AF422" s="44"/>
      <c r="AG422" s="44"/>
    </row>
    <row r="423" spans="1:33" s="43" customFormat="1" ht="10.5" customHeight="1">
      <c r="A423" s="249"/>
      <c r="B423" s="250"/>
      <c r="C423" s="250"/>
      <c r="D423" s="250"/>
      <c r="E423" s="250"/>
      <c r="F423" s="250"/>
      <c r="G423" s="250"/>
      <c r="H423" s="250"/>
      <c r="I423" s="250"/>
      <c r="J423" s="250"/>
      <c r="K423" s="250"/>
      <c r="L423" s="250"/>
      <c r="M423" s="250"/>
      <c r="N423" s="250"/>
      <c r="O423" s="250"/>
      <c r="P423" s="250"/>
      <c r="Q423" s="250"/>
      <c r="R423" s="250"/>
      <c r="T423" s="44"/>
      <c r="U423" s="44"/>
      <c r="V423" s="44"/>
      <c r="W423" s="44"/>
      <c r="X423" s="44"/>
      <c r="Y423" s="44"/>
      <c r="Z423" s="44"/>
      <c r="AA423" s="44"/>
      <c r="AB423" s="44"/>
      <c r="AC423" s="44"/>
      <c r="AD423" s="44"/>
      <c r="AE423" s="44"/>
      <c r="AF423" s="44"/>
      <c r="AG423" s="44"/>
    </row>
    <row r="424" spans="1:33" s="43" customFormat="1" ht="10.5" customHeight="1">
      <c r="A424" s="249"/>
      <c r="B424" s="250"/>
      <c r="C424" s="250"/>
      <c r="D424" s="250"/>
      <c r="E424" s="250"/>
      <c r="F424" s="250"/>
      <c r="G424" s="250"/>
      <c r="H424" s="250"/>
      <c r="I424" s="250"/>
      <c r="J424" s="250"/>
      <c r="K424" s="250"/>
      <c r="L424" s="250"/>
      <c r="M424" s="250"/>
      <c r="N424" s="250"/>
      <c r="O424" s="250"/>
      <c r="P424" s="250"/>
      <c r="Q424" s="250"/>
      <c r="R424" s="250"/>
      <c r="T424" s="44"/>
      <c r="U424" s="44"/>
      <c r="V424" s="44"/>
      <c r="W424" s="44"/>
      <c r="X424" s="44"/>
      <c r="Y424" s="44"/>
      <c r="Z424" s="44"/>
      <c r="AA424" s="44"/>
      <c r="AB424" s="44"/>
      <c r="AC424" s="44"/>
      <c r="AD424" s="44"/>
      <c r="AE424" s="44"/>
      <c r="AF424" s="44"/>
      <c r="AG424" s="44"/>
    </row>
    <row r="425" spans="1:33" s="43" customFormat="1" ht="10.5" customHeight="1">
      <c r="A425" s="249"/>
      <c r="B425" s="250"/>
      <c r="C425" s="250"/>
      <c r="D425" s="250"/>
      <c r="E425" s="250"/>
      <c r="F425" s="250"/>
      <c r="G425" s="250"/>
      <c r="H425" s="250"/>
      <c r="I425" s="250"/>
      <c r="J425" s="250"/>
      <c r="K425" s="250"/>
      <c r="L425" s="250"/>
      <c r="M425" s="250"/>
      <c r="N425" s="250"/>
      <c r="O425" s="250"/>
      <c r="P425" s="250"/>
      <c r="Q425" s="250"/>
      <c r="R425" s="250"/>
      <c r="T425" s="44"/>
      <c r="U425" s="44"/>
      <c r="V425" s="44"/>
      <c r="W425" s="44"/>
      <c r="X425" s="44"/>
      <c r="Y425" s="44"/>
      <c r="Z425" s="44"/>
      <c r="AA425" s="44"/>
      <c r="AB425" s="44"/>
      <c r="AC425" s="44"/>
      <c r="AD425" s="44"/>
      <c r="AE425" s="44"/>
      <c r="AF425" s="44"/>
      <c r="AG425" s="44"/>
    </row>
    <row r="426" spans="1:33" s="43" customFormat="1" ht="10.5" customHeight="1">
      <c r="A426" s="249"/>
      <c r="B426" s="250"/>
      <c r="C426" s="250"/>
      <c r="D426" s="250"/>
      <c r="E426" s="250"/>
      <c r="F426" s="250"/>
      <c r="G426" s="250"/>
      <c r="H426" s="250"/>
      <c r="I426" s="250"/>
      <c r="J426" s="250"/>
      <c r="K426" s="250"/>
      <c r="L426" s="250"/>
      <c r="M426" s="250"/>
      <c r="N426" s="250"/>
      <c r="O426" s="250"/>
      <c r="P426" s="250"/>
      <c r="Q426" s="250"/>
      <c r="R426" s="250"/>
      <c r="T426" s="44"/>
      <c r="U426" s="44"/>
      <c r="V426" s="44"/>
      <c r="W426" s="44"/>
      <c r="X426" s="44"/>
      <c r="Y426" s="44"/>
      <c r="Z426" s="44"/>
      <c r="AA426" s="44"/>
      <c r="AB426" s="44"/>
      <c r="AC426" s="44"/>
      <c r="AD426" s="44"/>
      <c r="AE426" s="44"/>
      <c r="AF426" s="44"/>
      <c r="AG426" s="44"/>
    </row>
    <row r="427" spans="1:33" s="43" customFormat="1" ht="10.5" customHeight="1">
      <c r="A427" s="249"/>
      <c r="B427" s="250"/>
      <c r="C427" s="250"/>
      <c r="D427" s="250"/>
      <c r="E427" s="250"/>
      <c r="F427" s="250"/>
      <c r="G427" s="250"/>
      <c r="H427" s="250"/>
      <c r="I427" s="250"/>
      <c r="J427" s="250"/>
      <c r="K427" s="250"/>
      <c r="L427" s="250"/>
      <c r="M427" s="250"/>
      <c r="N427" s="250"/>
      <c r="O427" s="250"/>
      <c r="P427" s="250"/>
      <c r="Q427" s="250"/>
      <c r="R427" s="250"/>
      <c r="T427" s="44"/>
      <c r="U427" s="44"/>
      <c r="V427" s="44"/>
      <c r="W427" s="44"/>
      <c r="X427" s="44"/>
      <c r="Y427" s="44"/>
      <c r="Z427" s="44"/>
      <c r="AA427" s="44"/>
      <c r="AB427" s="44"/>
      <c r="AC427" s="44"/>
      <c r="AD427" s="44"/>
      <c r="AE427" s="44"/>
      <c r="AF427" s="44"/>
      <c r="AG427" s="44"/>
    </row>
    <row r="428" spans="1:33" s="43" customFormat="1" ht="10.5" customHeight="1">
      <c r="A428" s="249"/>
      <c r="B428" s="250"/>
      <c r="C428" s="250"/>
      <c r="D428" s="250"/>
      <c r="E428" s="250"/>
      <c r="F428" s="250"/>
      <c r="G428" s="250"/>
      <c r="H428" s="250"/>
      <c r="I428" s="250"/>
      <c r="J428" s="250"/>
      <c r="K428" s="250"/>
      <c r="L428" s="250"/>
      <c r="M428" s="250"/>
      <c r="N428" s="250"/>
      <c r="O428" s="250"/>
      <c r="P428" s="250"/>
      <c r="Q428" s="250"/>
      <c r="R428" s="250"/>
      <c r="T428" s="44"/>
      <c r="U428" s="44"/>
      <c r="V428" s="44"/>
      <c r="W428" s="44"/>
      <c r="X428" s="44"/>
      <c r="Y428" s="44"/>
      <c r="Z428" s="44"/>
      <c r="AA428" s="44"/>
      <c r="AB428" s="44"/>
      <c r="AC428" s="44"/>
      <c r="AD428" s="44"/>
      <c r="AE428" s="44"/>
      <c r="AF428" s="44"/>
      <c r="AG428" s="44"/>
    </row>
    <row r="429" spans="1:33" s="43" customFormat="1" ht="10.5" customHeight="1">
      <c r="A429" s="249"/>
      <c r="B429" s="250"/>
      <c r="C429" s="250"/>
      <c r="D429" s="250"/>
      <c r="E429" s="250"/>
      <c r="F429" s="250"/>
      <c r="G429" s="250"/>
      <c r="H429" s="250"/>
      <c r="I429" s="250"/>
      <c r="J429" s="250"/>
      <c r="K429" s="250"/>
      <c r="L429" s="250"/>
      <c r="M429" s="250"/>
      <c r="N429" s="250"/>
      <c r="O429" s="250"/>
      <c r="P429" s="250"/>
      <c r="Q429" s="250"/>
      <c r="R429" s="250"/>
      <c r="T429" s="44"/>
      <c r="U429" s="44"/>
      <c r="V429" s="44"/>
      <c r="W429" s="44"/>
      <c r="X429" s="44"/>
      <c r="Y429" s="44"/>
      <c r="Z429" s="44"/>
      <c r="AA429" s="44"/>
      <c r="AB429" s="44"/>
      <c r="AC429" s="44"/>
      <c r="AD429" s="44"/>
      <c r="AE429" s="44"/>
      <c r="AF429" s="44"/>
      <c r="AG429" s="44"/>
    </row>
    <row r="430" spans="1:33" s="43" customFormat="1" ht="10.5" customHeight="1">
      <c r="A430" s="249"/>
      <c r="B430" s="250"/>
      <c r="C430" s="250"/>
      <c r="D430" s="250"/>
      <c r="E430" s="250"/>
      <c r="F430" s="250"/>
      <c r="G430" s="250"/>
      <c r="H430" s="250"/>
      <c r="I430" s="250"/>
      <c r="J430" s="250"/>
      <c r="K430" s="250"/>
      <c r="L430" s="250"/>
      <c r="M430" s="250"/>
      <c r="N430" s="250"/>
      <c r="O430" s="250"/>
      <c r="P430" s="250"/>
      <c r="Q430" s="250"/>
      <c r="R430" s="250"/>
      <c r="T430" s="44"/>
      <c r="U430" s="44"/>
      <c r="V430" s="44"/>
      <c r="W430" s="44"/>
      <c r="X430" s="44"/>
      <c r="Y430" s="44"/>
      <c r="Z430" s="44"/>
      <c r="AA430" s="44"/>
      <c r="AB430" s="44"/>
      <c r="AC430" s="44"/>
      <c r="AD430" s="44"/>
      <c r="AE430" s="44"/>
      <c r="AF430" s="44"/>
      <c r="AG430" s="44"/>
    </row>
    <row r="431" spans="1:33" s="43" customFormat="1" ht="10.5" customHeight="1">
      <c r="A431" s="249"/>
      <c r="B431" s="250"/>
      <c r="C431" s="250"/>
      <c r="D431" s="250"/>
      <c r="E431" s="250"/>
      <c r="F431" s="250"/>
      <c r="G431" s="250"/>
      <c r="H431" s="250"/>
      <c r="I431" s="250"/>
      <c r="J431" s="250"/>
      <c r="K431" s="250"/>
      <c r="L431" s="250"/>
      <c r="M431" s="250"/>
      <c r="N431" s="250"/>
      <c r="O431" s="250"/>
      <c r="P431" s="250"/>
      <c r="Q431" s="250"/>
      <c r="R431" s="250"/>
      <c r="T431" s="44"/>
      <c r="U431" s="44"/>
      <c r="V431" s="44"/>
      <c r="W431" s="44"/>
      <c r="X431" s="44"/>
      <c r="Y431" s="44"/>
      <c r="Z431" s="44"/>
      <c r="AA431" s="44"/>
      <c r="AB431" s="44"/>
      <c r="AC431" s="44"/>
      <c r="AD431" s="44"/>
      <c r="AE431" s="44"/>
      <c r="AF431" s="44"/>
      <c r="AG431" s="44"/>
    </row>
    <row r="432" spans="1:33" s="43" customFormat="1" ht="6.75" customHeight="1">
      <c r="A432" s="249"/>
      <c r="B432" s="250"/>
      <c r="C432" s="250"/>
      <c r="D432" s="250"/>
      <c r="E432" s="250"/>
      <c r="F432" s="250"/>
      <c r="G432" s="250"/>
      <c r="H432" s="250"/>
      <c r="I432" s="250"/>
      <c r="J432" s="250"/>
      <c r="K432" s="250"/>
      <c r="L432" s="250"/>
      <c r="M432" s="250"/>
      <c r="N432" s="250"/>
      <c r="O432" s="250"/>
      <c r="P432" s="250"/>
      <c r="Q432" s="250"/>
      <c r="R432" s="250"/>
      <c r="T432" s="44"/>
      <c r="U432" s="44"/>
      <c r="V432" s="44"/>
      <c r="W432" s="44"/>
      <c r="X432" s="44"/>
      <c r="Y432" s="44"/>
      <c r="Z432" s="44"/>
      <c r="AA432" s="44"/>
      <c r="AB432" s="44"/>
      <c r="AC432" s="44"/>
      <c r="AD432" s="44"/>
      <c r="AE432" s="44"/>
      <c r="AF432" s="44"/>
      <c r="AG432" s="44"/>
    </row>
    <row r="433" spans="1:21" s="254" customFormat="1" ht="21.75" customHeight="1">
      <c r="A433" s="249"/>
      <c r="B433" s="250"/>
      <c r="C433" s="250"/>
      <c r="D433" s="250"/>
      <c r="E433" s="250"/>
      <c r="F433" s="250"/>
      <c r="G433" s="250"/>
      <c r="H433" s="250"/>
      <c r="I433" s="250"/>
      <c r="J433" s="250"/>
      <c r="K433" s="250"/>
      <c r="L433" s="250"/>
      <c r="M433" s="250"/>
      <c r="N433" s="250"/>
      <c r="O433" s="250"/>
      <c r="P433" s="250"/>
      <c r="Q433" s="250"/>
      <c r="R433" s="250"/>
      <c r="S433" s="43"/>
      <c r="T433" s="44"/>
      <c r="U433" s="44"/>
    </row>
    <row r="434" spans="1:21" s="254" customFormat="1" ht="24" customHeight="1">
      <c r="A434" s="249"/>
      <c r="B434" s="250"/>
      <c r="C434" s="250"/>
      <c r="D434" s="250"/>
      <c r="E434" s="250"/>
      <c r="F434" s="250"/>
      <c r="G434" s="250"/>
      <c r="H434" s="250"/>
      <c r="I434" s="250"/>
      <c r="J434" s="250"/>
      <c r="K434" s="250"/>
      <c r="L434" s="250"/>
      <c r="M434" s="250"/>
      <c r="N434" s="250"/>
      <c r="O434" s="250"/>
      <c r="P434" s="250"/>
      <c r="Q434" s="250"/>
      <c r="R434" s="250"/>
      <c r="S434" s="43"/>
      <c r="T434" s="44"/>
      <c r="U434" s="44"/>
    </row>
    <row r="435" spans="1:21" s="254" customFormat="1" ht="5.25" customHeight="1">
      <c r="A435" s="249"/>
      <c r="B435" s="250"/>
      <c r="C435" s="250"/>
      <c r="D435" s="250"/>
      <c r="E435" s="250"/>
      <c r="F435" s="250"/>
      <c r="G435" s="250"/>
      <c r="H435" s="250"/>
      <c r="I435" s="250"/>
      <c r="J435" s="250"/>
      <c r="K435" s="250"/>
      <c r="L435" s="250"/>
      <c r="M435" s="250"/>
      <c r="N435" s="250"/>
      <c r="O435" s="250"/>
      <c r="P435" s="250"/>
      <c r="Q435" s="250"/>
      <c r="R435" s="250"/>
      <c r="S435" s="43"/>
      <c r="T435" s="44"/>
      <c r="U435" s="44"/>
    </row>
    <row r="436" spans="1:21" s="255" customFormat="1" ht="23.25" customHeight="1">
      <c r="A436" s="249"/>
      <c r="B436" s="250"/>
      <c r="C436" s="250"/>
      <c r="D436" s="250"/>
      <c r="E436" s="250"/>
      <c r="F436" s="250"/>
      <c r="G436" s="250"/>
      <c r="H436" s="250"/>
      <c r="I436" s="250"/>
      <c r="J436" s="250"/>
      <c r="K436" s="250"/>
      <c r="L436" s="250"/>
      <c r="M436" s="250"/>
      <c r="N436" s="250"/>
      <c r="O436" s="250"/>
      <c r="P436" s="250"/>
      <c r="Q436" s="250"/>
      <c r="R436" s="250"/>
      <c r="S436" s="43"/>
      <c r="T436" s="44"/>
      <c r="U436" s="44"/>
    </row>
    <row r="437" spans="1:18" ht="4.5" customHeight="1">
      <c r="A437" s="249"/>
      <c r="B437" s="250"/>
      <c r="C437" s="250"/>
      <c r="D437" s="250"/>
      <c r="E437" s="250"/>
      <c r="F437" s="250"/>
      <c r="G437" s="250"/>
      <c r="H437" s="250"/>
      <c r="I437" s="250"/>
      <c r="J437" s="250"/>
      <c r="K437" s="250"/>
      <c r="L437" s="250"/>
      <c r="M437" s="250"/>
      <c r="N437" s="250"/>
      <c r="O437" s="250"/>
      <c r="P437" s="250"/>
      <c r="Q437" s="250"/>
      <c r="R437" s="250"/>
    </row>
    <row r="438" spans="1:21" ht="33.75" customHeight="1">
      <c r="A438" s="741" t="s">
        <v>156</v>
      </c>
      <c r="B438" s="742"/>
      <c r="C438" s="742"/>
      <c r="D438" s="742"/>
      <c r="E438" s="742"/>
      <c r="F438" s="742"/>
      <c r="G438" s="742"/>
      <c r="H438" s="742"/>
      <c r="I438" s="742"/>
      <c r="J438" s="742"/>
      <c r="K438" s="742"/>
      <c r="L438" s="742"/>
      <c r="M438" s="742"/>
      <c r="N438" s="742"/>
      <c r="O438" s="742"/>
      <c r="P438" s="742"/>
      <c r="Q438" s="742"/>
      <c r="R438" s="742"/>
      <c r="S438" s="742"/>
      <c r="T438" s="742"/>
      <c r="U438" s="743"/>
    </row>
    <row r="439" spans="1:21" ht="24" customHeight="1">
      <c r="A439" s="730" t="s">
        <v>157</v>
      </c>
      <c r="B439" s="731"/>
      <c r="C439" s="731"/>
      <c r="D439" s="731"/>
      <c r="E439" s="731"/>
      <c r="F439" s="731"/>
      <c r="G439" s="731"/>
      <c r="H439" s="731"/>
      <c r="I439" s="731"/>
      <c r="J439" s="731"/>
      <c r="K439" s="731"/>
      <c r="L439" s="731"/>
      <c r="M439" s="731"/>
      <c r="N439" s="731"/>
      <c r="O439" s="731"/>
      <c r="P439" s="731"/>
      <c r="Q439" s="731"/>
      <c r="R439" s="731"/>
      <c r="S439" s="731"/>
      <c r="T439" s="731"/>
      <c r="U439" s="732"/>
    </row>
    <row r="440" spans="1:21" ht="12.75" customHeight="1">
      <c r="A440" s="256"/>
      <c r="B440" s="256"/>
      <c r="C440" s="455"/>
      <c r="D440" s="256"/>
      <c r="E440" s="256"/>
      <c r="F440" s="256"/>
      <c r="G440" s="256"/>
      <c r="H440" s="256"/>
      <c r="I440" s="256"/>
      <c r="J440" s="256"/>
      <c r="K440" s="256"/>
      <c r="L440" s="256"/>
      <c r="M440" s="520"/>
      <c r="N440" s="520"/>
      <c r="O440" s="256"/>
      <c r="P440" s="520"/>
      <c r="Q440" s="520"/>
      <c r="R440" s="256"/>
      <c r="S440" s="540"/>
      <c r="T440" s="254"/>
      <c r="U440" s="254"/>
    </row>
    <row r="441" spans="1:21" ht="19.5" customHeight="1">
      <c r="A441" s="696" t="s">
        <v>206</v>
      </c>
      <c r="B441" s="697"/>
      <c r="C441" s="697"/>
      <c r="D441" s="697"/>
      <c r="E441" s="697"/>
      <c r="F441" s="697"/>
      <c r="G441" s="697"/>
      <c r="H441" s="697"/>
      <c r="I441" s="697"/>
      <c r="J441" s="697"/>
      <c r="K441" s="697"/>
      <c r="L441" s="697"/>
      <c r="M441" s="697"/>
      <c r="N441" s="697"/>
      <c r="O441" s="697"/>
      <c r="P441" s="697"/>
      <c r="Q441" s="697"/>
      <c r="R441" s="697"/>
      <c r="S441" s="697"/>
      <c r="T441" s="697"/>
      <c r="U441" s="698"/>
    </row>
    <row r="442" spans="1:33" s="251" customFormat="1" ht="18" customHeight="1">
      <c r="A442" s="52"/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43"/>
      <c r="T442" s="44"/>
      <c r="U442" s="44"/>
      <c r="V442" s="252"/>
      <c r="W442" s="252"/>
      <c r="X442" s="252"/>
      <c r="Y442" s="252"/>
      <c r="Z442" s="252"/>
      <c r="AA442" s="252"/>
      <c r="AB442" s="252"/>
      <c r="AC442" s="252"/>
      <c r="AD442" s="252"/>
      <c r="AE442" s="252"/>
      <c r="AF442" s="252"/>
      <c r="AG442" s="252"/>
    </row>
    <row r="443" spans="1:33" s="251" customFormat="1" ht="34.5" customHeight="1">
      <c r="A443" s="734" t="s">
        <v>159</v>
      </c>
      <c r="B443" s="707" t="s">
        <v>101</v>
      </c>
      <c r="C443" s="708"/>
      <c r="D443" s="709" t="s">
        <v>160</v>
      </c>
      <c r="E443" s="737" t="s">
        <v>161</v>
      </c>
      <c r="F443" s="715" t="s">
        <v>162</v>
      </c>
      <c r="G443" s="715" t="s">
        <v>163</v>
      </c>
      <c r="H443" s="715" t="s">
        <v>164</v>
      </c>
      <c r="I443" s="715" t="s">
        <v>252</v>
      </c>
      <c r="J443" s="718" t="s">
        <v>166</v>
      </c>
      <c r="K443" s="725"/>
      <c r="L443" s="726"/>
      <c r="M443" s="703" t="s">
        <v>167</v>
      </c>
      <c r="N443" s="703"/>
      <c r="O443" s="727" t="s">
        <v>168</v>
      </c>
      <c r="P443" s="702" t="s">
        <v>169</v>
      </c>
      <c r="Q443" s="703"/>
      <c r="R443" s="723" t="s">
        <v>170</v>
      </c>
      <c r="S443" s="720" t="s">
        <v>171</v>
      </c>
      <c r="T443" s="692"/>
      <c r="U443" s="693" t="s">
        <v>172</v>
      </c>
      <c r="V443" s="252"/>
      <c r="W443" s="252"/>
      <c r="X443" s="252"/>
      <c r="Y443" s="252"/>
      <c r="Z443" s="252"/>
      <c r="AA443" s="252"/>
      <c r="AB443" s="252"/>
      <c r="AC443" s="252"/>
      <c r="AD443" s="252"/>
      <c r="AE443" s="252"/>
      <c r="AF443" s="252"/>
      <c r="AG443" s="252"/>
    </row>
    <row r="444" spans="1:33" s="251" customFormat="1" ht="24.75" customHeight="1">
      <c r="A444" s="735"/>
      <c r="B444" s="283" t="s">
        <v>173</v>
      </c>
      <c r="C444" s="343" t="s">
        <v>174</v>
      </c>
      <c r="D444" s="710"/>
      <c r="E444" s="738"/>
      <c r="F444" s="716"/>
      <c r="G444" s="716"/>
      <c r="H444" s="716"/>
      <c r="I444" s="716"/>
      <c r="J444" s="339" t="s">
        <v>175</v>
      </c>
      <c r="K444" s="339" t="s">
        <v>176</v>
      </c>
      <c r="L444" s="339" t="s">
        <v>177</v>
      </c>
      <c r="M444" s="521" t="s">
        <v>173</v>
      </c>
      <c r="N444" s="521" t="s">
        <v>174</v>
      </c>
      <c r="O444" s="728"/>
      <c r="P444" s="531" t="s">
        <v>173</v>
      </c>
      <c r="Q444" s="521" t="s">
        <v>174</v>
      </c>
      <c r="R444" s="724"/>
      <c r="S444" s="531" t="s">
        <v>178</v>
      </c>
      <c r="T444" s="281" t="s">
        <v>174</v>
      </c>
      <c r="U444" s="694"/>
      <c r="V444" s="252"/>
      <c r="W444" s="252"/>
      <c r="X444" s="252"/>
      <c r="Y444" s="252"/>
      <c r="Z444" s="252"/>
      <c r="AA444" s="252"/>
      <c r="AB444" s="252"/>
      <c r="AC444" s="252"/>
      <c r="AD444" s="252"/>
      <c r="AE444" s="252"/>
      <c r="AF444" s="252"/>
      <c r="AG444" s="252"/>
    </row>
    <row r="445" spans="1:33" s="251" customFormat="1" ht="24" customHeight="1">
      <c r="A445" s="736"/>
      <c r="B445" s="268" t="s">
        <v>30</v>
      </c>
      <c r="C445" s="263" t="s">
        <v>179</v>
      </c>
      <c r="D445" s="269" t="s">
        <v>180</v>
      </c>
      <c r="E445" s="268" t="s">
        <v>35</v>
      </c>
      <c r="F445" s="263" t="s">
        <v>26</v>
      </c>
      <c r="G445" s="263" t="s">
        <v>28</v>
      </c>
      <c r="H445" s="263" t="s">
        <v>181</v>
      </c>
      <c r="I445" s="263" t="s">
        <v>182</v>
      </c>
      <c r="J445" s="263" t="s">
        <v>183</v>
      </c>
      <c r="K445" s="263" t="s">
        <v>31</v>
      </c>
      <c r="L445" s="263" t="s">
        <v>184</v>
      </c>
      <c r="M445" s="522" t="s">
        <v>185</v>
      </c>
      <c r="N445" s="522" t="s">
        <v>29</v>
      </c>
      <c r="O445" s="269" t="s">
        <v>186</v>
      </c>
      <c r="P445" s="532" t="s">
        <v>33</v>
      </c>
      <c r="Q445" s="522" t="s">
        <v>187</v>
      </c>
      <c r="R445" s="269" t="s">
        <v>188</v>
      </c>
      <c r="S445" s="532" t="s">
        <v>189</v>
      </c>
      <c r="T445" s="263" t="s">
        <v>190</v>
      </c>
      <c r="U445" s="269" t="s">
        <v>202</v>
      </c>
      <c r="V445" s="252"/>
      <c r="W445" s="252"/>
      <c r="X445" s="252"/>
      <c r="Y445" s="252"/>
      <c r="Z445" s="252"/>
      <c r="AA445" s="252"/>
      <c r="AB445" s="252"/>
      <c r="AC445" s="252"/>
      <c r="AD445" s="252"/>
      <c r="AE445" s="252"/>
      <c r="AF445" s="252"/>
      <c r="AG445" s="252"/>
    </row>
    <row r="446" spans="1:33" s="251" customFormat="1" ht="18" customHeight="1">
      <c r="A446" s="465" t="s">
        <v>253</v>
      </c>
      <c r="B446" s="420">
        <f>SUM(B447:B466)</f>
        <v>24014</v>
      </c>
      <c r="C446" s="257">
        <f>SUM(C447:C466)</f>
        <v>24977</v>
      </c>
      <c r="D446" s="421">
        <f>SUM(D447:D466)</f>
        <v>48991</v>
      </c>
      <c r="E446" s="400">
        <f>SUM(E447:E466)</f>
        <v>5338</v>
      </c>
      <c r="F446" s="401">
        <f>SUM(F447:F466)</f>
        <v>8234</v>
      </c>
      <c r="G446" s="401">
        <f>SUM(G447:G466)</f>
        <v>1521</v>
      </c>
      <c r="H446" s="401">
        <f>SUM(H447:H466)</f>
        <v>1</v>
      </c>
      <c r="I446" s="401">
        <f>SUM(I447:I466)</f>
        <v>3026</v>
      </c>
      <c r="J446" s="401">
        <f>SUM(J447:J466)</f>
        <v>43</v>
      </c>
      <c r="K446" s="401">
        <f>SUM(K447:K466)</f>
        <v>0</v>
      </c>
      <c r="L446" s="401">
        <f>SUM(L447:L466)</f>
        <v>11</v>
      </c>
      <c r="M446" s="559">
        <f>SUM(M447:M466)</f>
        <v>18174</v>
      </c>
      <c r="N446" s="559">
        <f>SUM(N447:N466)</f>
        <v>1391</v>
      </c>
      <c r="O446" s="422">
        <f>SUM(O447:O466)</f>
        <v>19565</v>
      </c>
      <c r="P446" s="582">
        <f>SUM(P447:P466)</f>
        <v>143</v>
      </c>
      <c r="Q446" s="566">
        <f>SUM(Q447:Q466)</f>
        <v>6540</v>
      </c>
      <c r="R446" s="423">
        <f>SUM(R447:R466)</f>
        <v>6683</v>
      </c>
      <c r="S446" s="589">
        <f>SUM(S447:S466)</f>
        <v>5697</v>
      </c>
      <c r="T446" s="424">
        <f>SUM(T447:T466)</f>
        <v>17046</v>
      </c>
      <c r="U446" s="425">
        <f>SUM(U447:U466)</f>
        <v>22743</v>
      </c>
      <c r="V446" s="252"/>
      <c r="W446" s="252"/>
      <c r="X446" s="252"/>
      <c r="Y446" s="252"/>
      <c r="Z446" s="252"/>
      <c r="AA446" s="252"/>
      <c r="AB446" s="252"/>
      <c r="AC446" s="252"/>
      <c r="AD446" s="252"/>
      <c r="AE446" s="252"/>
      <c r="AF446" s="252"/>
      <c r="AG446" s="252"/>
    </row>
    <row r="447" spans="1:33" s="251" customFormat="1" ht="18" customHeight="1">
      <c r="A447" s="508" t="s">
        <v>254</v>
      </c>
      <c r="B447" s="411">
        <v>1227</v>
      </c>
      <c r="C447" s="404">
        <v>1703</v>
      </c>
      <c r="D447" s="405">
        <f>SUM(B447:C447)</f>
        <v>2930</v>
      </c>
      <c r="E447" s="406">
        <v>368</v>
      </c>
      <c r="F447" s="406">
        <v>278</v>
      </c>
      <c r="G447" s="406">
        <v>58</v>
      </c>
      <c r="H447" s="406">
        <v>0</v>
      </c>
      <c r="I447" s="406">
        <v>120</v>
      </c>
      <c r="J447" s="406">
        <v>4</v>
      </c>
      <c r="K447" s="406">
        <v>0</v>
      </c>
      <c r="L447" s="406">
        <v>0</v>
      </c>
      <c r="M447" s="560">
        <f>SUM(E447:L447)</f>
        <v>828</v>
      </c>
      <c r="N447" s="560">
        <v>70</v>
      </c>
      <c r="O447" s="407">
        <f>SUM(M447:N447)</f>
        <v>898</v>
      </c>
      <c r="P447" s="583">
        <v>11</v>
      </c>
      <c r="Q447" s="583">
        <v>284</v>
      </c>
      <c r="R447" s="408">
        <f>SUM(P447:Q447)</f>
        <v>295</v>
      </c>
      <c r="S447" s="583">
        <f>+B447-M447-P447</f>
        <v>388</v>
      </c>
      <c r="T447" s="409">
        <f>+C447-N447-Q447</f>
        <v>1349</v>
      </c>
      <c r="U447" s="410">
        <f>+S447+T447</f>
        <v>1737</v>
      </c>
      <c r="V447" s="252"/>
      <c r="W447" s="252"/>
      <c r="X447" s="252"/>
      <c r="Y447" s="252"/>
      <c r="Z447" s="252"/>
      <c r="AA447" s="252"/>
      <c r="AB447" s="252"/>
      <c r="AC447" s="252"/>
      <c r="AD447" s="252"/>
      <c r="AE447" s="252"/>
      <c r="AF447" s="252"/>
      <c r="AG447" s="252"/>
    </row>
    <row r="448" spans="1:33" s="251" customFormat="1" ht="18" customHeight="1">
      <c r="A448" s="508" t="s">
        <v>255</v>
      </c>
      <c r="B448" s="411">
        <v>1351</v>
      </c>
      <c r="C448" s="404">
        <v>1940</v>
      </c>
      <c r="D448" s="405">
        <f>SUM(B448:C448)</f>
        <v>3291</v>
      </c>
      <c r="E448" s="406">
        <v>273</v>
      </c>
      <c r="F448" s="406">
        <v>410</v>
      </c>
      <c r="G448" s="406">
        <v>330</v>
      </c>
      <c r="H448" s="406">
        <v>0</v>
      </c>
      <c r="I448" s="406">
        <v>12</v>
      </c>
      <c r="J448" s="406">
        <v>0</v>
      </c>
      <c r="K448" s="406">
        <v>0</v>
      </c>
      <c r="L448" s="406">
        <v>0</v>
      </c>
      <c r="M448" s="560">
        <f>SUM(E448:L448)</f>
        <v>1025</v>
      </c>
      <c r="N448" s="560">
        <v>13</v>
      </c>
      <c r="O448" s="407">
        <f>SUM(M448:N448)</f>
        <v>1038</v>
      </c>
      <c r="P448" s="583">
        <v>1</v>
      </c>
      <c r="Q448" s="583">
        <v>6</v>
      </c>
      <c r="R448" s="408">
        <f>SUM(P448:Q448)</f>
        <v>7</v>
      </c>
      <c r="S448" s="583">
        <f>+B448-M448-P448</f>
        <v>325</v>
      </c>
      <c r="T448" s="409">
        <f>+C448-N448-Q448</f>
        <v>1921</v>
      </c>
      <c r="U448" s="410">
        <f>+S448+T448</f>
        <v>2246</v>
      </c>
      <c r="V448" s="252"/>
      <c r="W448" s="252"/>
      <c r="X448" s="252"/>
      <c r="Y448" s="252"/>
      <c r="Z448" s="252"/>
      <c r="AA448" s="252"/>
      <c r="AB448" s="252"/>
      <c r="AC448" s="252"/>
      <c r="AD448" s="252"/>
      <c r="AE448" s="252"/>
      <c r="AF448" s="252"/>
      <c r="AG448" s="252"/>
    </row>
    <row r="449" spans="1:33" s="251" customFormat="1" ht="18" customHeight="1">
      <c r="A449" s="508" t="s">
        <v>256</v>
      </c>
      <c r="B449" s="411">
        <v>2270</v>
      </c>
      <c r="C449" s="404">
        <v>1050</v>
      </c>
      <c r="D449" s="405">
        <f>SUM(B449:C449)</f>
        <v>3320</v>
      </c>
      <c r="E449" s="406">
        <v>123</v>
      </c>
      <c r="F449" s="406">
        <v>996</v>
      </c>
      <c r="G449" s="406">
        <v>20</v>
      </c>
      <c r="H449" s="406">
        <v>0</v>
      </c>
      <c r="I449" s="406">
        <v>935</v>
      </c>
      <c r="J449" s="406">
        <v>1</v>
      </c>
      <c r="K449" s="406">
        <v>0</v>
      </c>
      <c r="L449" s="406">
        <v>2</v>
      </c>
      <c r="M449" s="560">
        <f>SUM(E449:L449)</f>
        <v>2077</v>
      </c>
      <c r="N449" s="560">
        <v>43</v>
      </c>
      <c r="O449" s="407">
        <f>SUM(M449:N449)</f>
        <v>2120</v>
      </c>
      <c r="P449" s="583">
        <v>6</v>
      </c>
      <c r="Q449" s="583">
        <v>39</v>
      </c>
      <c r="R449" s="408">
        <f>SUM(P449:Q449)</f>
        <v>45</v>
      </c>
      <c r="S449" s="583">
        <f>+B449-M449-P449</f>
        <v>187</v>
      </c>
      <c r="T449" s="409">
        <f>+C449-N449-Q449</f>
        <v>968</v>
      </c>
      <c r="U449" s="410">
        <f>+S449+T449</f>
        <v>1155</v>
      </c>
      <c r="V449" s="252"/>
      <c r="W449" s="252"/>
      <c r="X449" s="252"/>
      <c r="Y449" s="252"/>
      <c r="Z449" s="252"/>
      <c r="AA449" s="252"/>
      <c r="AB449" s="252"/>
      <c r="AC449" s="252"/>
      <c r="AD449" s="252"/>
      <c r="AE449" s="252"/>
      <c r="AF449" s="252"/>
      <c r="AG449" s="252"/>
    </row>
    <row r="450" spans="1:33" s="251" customFormat="1" ht="18" customHeight="1">
      <c r="A450" s="508" t="s">
        <v>257</v>
      </c>
      <c r="B450" s="411">
        <v>2045</v>
      </c>
      <c r="C450" s="404">
        <v>1578</v>
      </c>
      <c r="D450" s="405">
        <f>SUM(B450:C450)</f>
        <v>3623</v>
      </c>
      <c r="E450" s="406">
        <v>288</v>
      </c>
      <c r="F450" s="406">
        <v>622</v>
      </c>
      <c r="G450" s="406">
        <v>109</v>
      </c>
      <c r="H450" s="406">
        <v>0</v>
      </c>
      <c r="I450" s="406">
        <v>376</v>
      </c>
      <c r="J450" s="406">
        <v>10</v>
      </c>
      <c r="K450" s="406">
        <v>0</v>
      </c>
      <c r="L450" s="406">
        <v>0</v>
      </c>
      <c r="M450" s="560">
        <f>SUM(E450:L450)</f>
        <v>1405</v>
      </c>
      <c r="N450" s="560">
        <v>36</v>
      </c>
      <c r="O450" s="407">
        <f>SUM(M450:N450)</f>
        <v>1441</v>
      </c>
      <c r="P450" s="583">
        <v>7</v>
      </c>
      <c r="Q450" s="583">
        <v>815</v>
      </c>
      <c r="R450" s="408">
        <f>SUM(P450:Q450)</f>
        <v>822</v>
      </c>
      <c r="S450" s="583">
        <f>+B450-M450-P450</f>
        <v>633</v>
      </c>
      <c r="T450" s="409">
        <f>+C450-N450-Q450</f>
        <v>727</v>
      </c>
      <c r="U450" s="410">
        <f>+S450+T450</f>
        <v>1360</v>
      </c>
      <c r="V450" s="252"/>
      <c r="W450" s="252"/>
      <c r="X450" s="252"/>
      <c r="Y450" s="252"/>
      <c r="Z450" s="252"/>
      <c r="AA450" s="252"/>
      <c r="AB450" s="252"/>
      <c r="AC450" s="252"/>
      <c r="AD450" s="252"/>
      <c r="AE450" s="252"/>
      <c r="AF450" s="252"/>
      <c r="AG450" s="252"/>
    </row>
    <row r="451" spans="1:33" s="251" customFormat="1" ht="18" customHeight="1">
      <c r="A451" s="508" t="s">
        <v>258</v>
      </c>
      <c r="B451" s="411">
        <v>2308</v>
      </c>
      <c r="C451" s="404">
        <v>1282</v>
      </c>
      <c r="D451" s="405">
        <f>SUM(B451:C451)</f>
        <v>3590</v>
      </c>
      <c r="E451" s="406">
        <v>230</v>
      </c>
      <c r="F451" s="406">
        <v>605</v>
      </c>
      <c r="G451" s="406">
        <v>64</v>
      </c>
      <c r="H451" s="406">
        <v>0</v>
      </c>
      <c r="I451" s="406">
        <v>378</v>
      </c>
      <c r="J451" s="406">
        <v>0</v>
      </c>
      <c r="K451" s="406">
        <v>0</v>
      </c>
      <c r="L451" s="406">
        <v>0</v>
      </c>
      <c r="M451" s="560">
        <f>SUM(E451:L451)</f>
        <v>1277</v>
      </c>
      <c r="N451" s="560">
        <v>17</v>
      </c>
      <c r="O451" s="407">
        <f>SUM(M451:N451)</f>
        <v>1294</v>
      </c>
      <c r="P451" s="583">
        <v>6</v>
      </c>
      <c r="Q451" s="583">
        <v>282</v>
      </c>
      <c r="R451" s="408">
        <f>SUM(P451:Q451)</f>
        <v>288</v>
      </c>
      <c r="S451" s="583">
        <f>+B451-M451-P451</f>
        <v>1025</v>
      </c>
      <c r="T451" s="409">
        <f>+C451-N451-Q451</f>
        <v>983</v>
      </c>
      <c r="U451" s="410">
        <f>+S451+T451</f>
        <v>2008</v>
      </c>
      <c r="V451" s="252"/>
      <c r="W451" s="252"/>
      <c r="X451" s="252"/>
      <c r="Y451" s="252"/>
      <c r="Z451" s="252"/>
      <c r="AA451" s="252"/>
      <c r="AB451" s="252"/>
      <c r="AC451" s="252"/>
      <c r="AD451" s="252"/>
      <c r="AE451" s="252"/>
      <c r="AF451" s="252"/>
      <c r="AG451" s="252"/>
    </row>
    <row r="452" spans="1:33" s="251" customFormat="1" ht="18" customHeight="1">
      <c r="A452" s="508" t="s">
        <v>259</v>
      </c>
      <c r="B452" s="411">
        <v>1633</v>
      </c>
      <c r="C452" s="404">
        <v>1502</v>
      </c>
      <c r="D452" s="405">
        <f>SUM(B452:C452)</f>
        <v>3135</v>
      </c>
      <c r="E452" s="406">
        <v>294</v>
      </c>
      <c r="F452" s="406">
        <v>937</v>
      </c>
      <c r="G452" s="406">
        <v>39</v>
      </c>
      <c r="H452" s="406">
        <v>0</v>
      </c>
      <c r="I452" s="406">
        <v>150</v>
      </c>
      <c r="J452" s="406">
        <v>0</v>
      </c>
      <c r="K452" s="406">
        <v>0</v>
      </c>
      <c r="L452" s="406">
        <v>1</v>
      </c>
      <c r="M452" s="560">
        <f>SUM(E452:L452)</f>
        <v>1421</v>
      </c>
      <c r="N452" s="560">
        <v>35</v>
      </c>
      <c r="O452" s="407">
        <f>SUM(M452:N452)</f>
        <v>1456</v>
      </c>
      <c r="P452" s="583">
        <v>29</v>
      </c>
      <c r="Q452" s="583">
        <v>536</v>
      </c>
      <c r="R452" s="408">
        <f>SUM(P452:Q452)</f>
        <v>565</v>
      </c>
      <c r="S452" s="583">
        <f>+B452-M452-P452</f>
        <v>183</v>
      </c>
      <c r="T452" s="409">
        <f>+C452-N452-Q452</f>
        <v>931</v>
      </c>
      <c r="U452" s="410">
        <f>+S452+T452</f>
        <v>1114</v>
      </c>
      <c r="V452" s="252"/>
      <c r="W452" s="252"/>
      <c r="X452" s="252"/>
      <c r="Y452" s="252"/>
      <c r="Z452" s="252"/>
      <c r="AA452" s="252"/>
      <c r="AB452" s="252"/>
      <c r="AC452" s="252"/>
      <c r="AD452" s="252"/>
      <c r="AE452" s="252"/>
      <c r="AF452" s="252"/>
      <c r="AG452" s="252"/>
    </row>
    <row r="453" spans="1:33" s="251" customFormat="1" ht="18" customHeight="1">
      <c r="A453" s="508" t="s">
        <v>260</v>
      </c>
      <c r="B453" s="411">
        <v>1621</v>
      </c>
      <c r="C453" s="404">
        <v>1758</v>
      </c>
      <c r="D453" s="405">
        <f>SUM(B453:C453)</f>
        <v>3379</v>
      </c>
      <c r="E453" s="406">
        <v>1203</v>
      </c>
      <c r="F453" s="406">
        <v>184</v>
      </c>
      <c r="G453" s="406">
        <v>20</v>
      </c>
      <c r="H453" s="406">
        <v>0</v>
      </c>
      <c r="I453" s="406">
        <v>23</v>
      </c>
      <c r="J453" s="406">
        <v>0</v>
      </c>
      <c r="K453" s="406">
        <v>0</v>
      </c>
      <c r="L453" s="406">
        <v>0</v>
      </c>
      <c r="M453" s="560">
        <f>SUM(E453:L453)</f>
        <v>1430</v>
      </c>
      <c r="N453" s="560">
        <v>111</v>
      </c>
      <c r="O453" s="407">
        <f>SUM(M453:N453)</f>
        <v>1541</v>
      </c>
      <c r="P453" s="583">
        <v>0</v>
      </c>
      <c r="Q453" s="583">
        <v>512</v>
      </c>
      <c r="R453" s="408">
        <f>SUM(P453:Q453)</f>
        <v>512</v>
      </c>
      <c r="S453" s="583">
        <f>+B453-M453-P453</f>
        <v>191</v>
      </c>
      <c r="T453" s="409">
        <f>+C453-N453-Q453</f>
        <v>1135</v>
      </c>
      <c r="U453" s="410">
        <f>+S453+T453</f>
        <v>1326</v>
      </c>
      <c r="V453" s="252"/>
      <c r="W453" s="252"/>
      <c r="X453" s="252"/>
      <c r="Y453" s="252"/>
      <c r="Z453" s="252"/>
      <c r="AA453" s="252"/>
      <c r="AB453" s="252"/>
      <c r="AC453" s="252"/>
      <c r="AD453" s="252"/>
      <c r="AE453" s="252"/>
      <c r="AF453" s="252"/>
      <c r="AG453" s="252"/>
    </row>
    <row r="454" spans="1:33" s="251" customFormat="1" ht="18" customHeight="1">
      <c r="A454" s="508" t="s">
        <v>261</v>
      </c>
      <c r="B454" s="411">
        <v>1346</v>
      </c>
      <c r="C454" s="404">
        <v>1124</v>
      </c>
      <c r="D454" s="405">
        <f>SUM(B454:C454)</f>
        <v>2470</v>
      </c>
      <c r="E454" s="406">
        <v>215</v>
      </c>
      <c r="F454" s="406">
        <v>498</v>
      </c>
      <c r="G454" s="406">
        <v>85</v>
      </c>
      <c r="H454" s="406">
        <v>0</v>
      </c>
      <c r="I454" s="406">
        <v>186</v>
      </c>
      <c r="J454" s="406">
        <v>2</v>
      </c>
      <c r="K454" s="406">
        <v>0</v>
      </c>
      <c r="L454" s="406">
        <v>0</v>
      </c>
      <c r="M454" s="560">
        <f>SUM(E454:L454)</f>
        <v>986</v>
      </c>
      <c r="N454" s="560">
        <v>76</v>
      </c>
      <c r="O454" s="407">
        <f>SUM(M454:N454)</f>
        <v>1062</v>
      </c>
      <c r="P454" s="583">
        <v>7</v>
      </c>
      <c r="Q454" s="560">
        <v>415</v>
      </c>
      <c r="R454" s="408">
        <f>SUM(P454:Q454)</f>
        <v>422</v>
      </c>
      <c r="S454" s="583">
        <f>+B454-M454-P454</f>
        <v>353</v>
      </c>
      <c r="T454" s="409">
        <f>+C454-N454-Q454</f>
        <v>633</v>
      </c>
      <c r="U454" s="410">
        <f>+S454+T454</f>
        <v>986</v>
      </c>
      <c r="V454" s="252"/>
      <c r="W454" s="252"/>
      <c r="X454" s="252"/>
      <c r="Y454" s="252"/>
      <c r="Z454" s="252"/>
      <c r="AA454" s="252"/>
      <c r="AB454" s="252"/>
      <c r="AC454" s="252"/>
      <c r="AD454" s="252"/>
      <c r="AE454" s="252"/>
      <c r="AF454" s="252"/>
      <c r="AG454" s="252"/>
    </row>
    <row r="455" spans="1:33" s="251" customFormat="1" ht="13.5" customHeight="1">
      <c r="A455" s="508" t="s">
        <v>262</v>
      </c>
      <c r="B455" s="411">
        <v>1115</v>
      </c>
      <c r="C455" s="404">
        <v>1313</v>
      </c>
      <c r="D455" s="405">
        <f>SUM(B455:C455)</f>
        <v>2428</v>
      </c>
      <c r="E455" s="406">
        <v>260</v>
      </c>
      <c r="F455" s="406">
        <v>408</v>
      </c>
      <c r="G455" s="406">
        <v>104</v>
      </c>
      <c r="H455" s="406">
        <v>0</v>
      </c>
      <c r="I455" s="406">
        <v>163</v>
      </c>
      <c r="J455" s="406">
        <v>12</v>
      </c>
      <c r="K455" s="406">
        <v>0</v>
      </c>
      <c r="L455" s="406">
        <v>3</v>
      </c>
      <c r="M455" s="560">
        <f>SUM(E455:L455)</f>
        <v>950</v>
      </c>
      <c r="N455" s="560">
        <v>61</v>
      </c>
      <c r="O455" s="407">
        <f>SUM(M455:N455)</f>
        <v>1011</v>
      </c>
      <c r="P455" s="583">
        <v>12</v>
      </c>
      <c r="Q455" s="560">
        <v>337</v>
      </c>
      <c r="R455" s="408">
        <f>SUM(P455:Q455)</f>
        <v>349</v>
      </c>
      <c r="S455" s="583">
        <f>+B455-M455-P455</f>
        <v>153</v>
      </c>
      <c r="T455" s="409">
        <f>+C455-N455-Q455</f>
        <v>915</v>
      </c>
      <c r="U455" s="410">
        <f>+S455+T455</f>
        <v>1068</v>
      </c>
      <c r="V455" s="252"/>
      <c r="W455" s="252"/>
      <c r="X455" s="252"/>
      <c r="Y455" s="252"/>
      <c r="Z455" s="252"/>
      <c r="AA455" s="252"/>
      <c r="AB455" s="252"/>
      <c r="AC455" s="252"/>
      <c r="AD455" s="252"/>
      <c r="AE455" s="252"/>
      <c r="AF455" s="252"/>
      <c r="AG455" s="252"/>
    </row>
    <row r="456" spans="1:33" s="251" customFormat="1" ht="18" customHeight="1">
      <c r="A456" s="508" t="s">
        <v>263</v>
      </c>
      <c r="B456" s="411">
        <v>1418</v>
      </c>
      <c r="C456" s="404">
        <v>1470</v>
      </c>
      <c r="D456" s="405">
        <f>SUM(B456:C456)</f>
        <v>2888</v>
      </c>
      <c r="E456" s="406">
        <v>318</v>
      </c>
      <c r="F456" s="406">
        <v>370</v>
      </c>
      <c r="G456" s="406">
        <v>158</v>
      </c>
      <c r="H456" s="406">
        <v>0</v>
      </c>
      <c r="I456" s="406">
        <v>158</v>
      </c>
      <c r="J456" s="406">
        <v>6</v>
      </c>
      <c r="K456" s="406">
        <v>0</v>
      </c>
      <c r="L456" s="406">
        <v>0</v>
      </c>
      <c r="M456" s="560">
        <f>SUM(E456:L456)</f>
        <v>1010</v>
      </c>
      <c r="N456" s="560">
        <v>125</v>
      </c>
      <c r="O456" s="407">
        <f>SUM(M456:N456)</f>
        <v>1135</v>
      </c>
      <c r="P456" s="583">
        <v>2</v>
      </c>
      <c r="Q456" s="560">
        <v>352</v>
      </c>
      <c r="R456" s="408">
        <f>SUM(P456:Q456)</f>
        <v>354</v>
      </c>
      <c r="S456" s="583">
        <f>+B456-M456-P456</f>
        <v>406</v>
      </c>
      <c r="T456" s="409">
        <f>+C456-N456-Q456</f>
        <v>993</v>
      </c>
      <c r="U456" s="410">
        <f>+S456+T456</f>
        <v>1399</v>
      </c>
      <c r="V456" s="252"/>
      <c r="W456" s="252"/>
      <c r="X456" s="252"/>
      <c r="Y456" s="252"/>
      <c r="Z456" s="252"/>
      <c r="AA456" s="252"/>
      <c r="AB456" s="252"/>
      <c r="AC456" s="252"/>
      <c r="AD456" s="252"/>
      <c r="AE456" s="252"/>
      <c r="AF456" s="252"/>
      <c r="AG456" s="252"/>
    </row>
    <row r="457" spans="1:33" s="251" customFormat="1" ht="18" customHeight="1">
      <c r="A457" s="508" t="s">
        <v>264</v>
      </c>
      <c r="B457" s="411">
        <v>1093</v>
      </c>
      <c r="C457" s="404">
        <v>1242</v>
      </c>
      <c r="D457" s="405">
        <f>SUM(B457:C457)</f>
        <v>2335</v>
      </c>
      <c r="E457" s="427">
        <v>240</v>
      </c>
      <c r="F457" s="406">
        <v>446</v>
      </c>
      <c r="G457" s="406">
        <v>112</v>
      </c>
      <c r="H457" s="406">
        <v>0</v>
      </c>
      <c r="I457" s="406">
        <v>36</v>
      </c>
      <c r="J457" s="406">
        <v>0</v>
      </c>
      <c r="K457" s="406">
        <v>0</v>
      </c>
      <c r="L457" s="406">
        <v>0</v>
      </c>
      <c r="M457" s="560">
        <f>SUM(E457:L457)</f>
        <v>834</v>
      </c>
      <c r="N457" s="560">
        <v>13</v>
      </c>
      <c r="O457" s="407">
        <f>SUM(M457:N457)</f>
        <v>847</v>
      </c>
      <c r="P457" s="583">
        <v>0</v>
      </c>
      <c r="Q457" s="560">
        <v>2</v>
      </c>
      <c r="R457" s="408">
        <f>SUM(P457:Q457)</f>
        <v>2</v>
      </c>
      <c r="S457" s="583">
        <f>+B457-M457-P457</f>
        <v>259</v>
      </c>
      <c r="T457" s="409">
        <f>+C457-N457-Q457</f>
        <v>1227</v>
      </c>
      <c r="U457" s="410">
        <f>+S457+T457</f>
        <v>1486</v>
      </c>
      <c r="V457" s="252"/>
      <c r="W457" s="252"/>
      <c r="X457" s="252"/>
      <c r="Y457" s="252"/>
      <c r="Z457" s="252"/>
      <c r="AA457" s="252"/>
      <c r="AB457" s="252"/>
      <c r="AC457" s="252"/>
      <c r="AD457" s="252"/>
      <c r="AE457" s="252"/>
      <c r="AF457" s="252"/>
      <c r="AG457" s="252"/>
    </row>
    <row r="458" spans="1:21" s="251" customFormat="1" ht="18" customHeight="1">
      <c r="A458" s="508" t="s">
        <v>265</v>
      </c>
      <c r="B458" s="411">
        <v>747</v>
      </c>
      <c r="C458" s="404">
        <v>1907</v>
      </c>
      <c r="D458" s="405">
        <f>SUM(B458:C458)</f>
        <v>2654</v>
      </c>
      <c r="E458" s="427">
        <v>156</v>
      </c>
      <c r="F458" s="406">
        <v>310</v>
      </c>
      <c r="G458" s="406">
        <v>46</v>
      </c>
      <c r="H458" s="406">
        <v>0</v>
      </c>
      <c r="I458" s="406">
        <v>40</v>
      </c>
      <c r="J458" s="406">
        <v>0</v>
      </c>
      <c r="K458" s="406">
        <v>0</v>
      </c>
      <c r="L458" s="406">
        <v>0</v>
      </c>
      <c r="M458" s="560">
        <f>SUM(E458:L458)</f>
        <v>552</v>
      </c>
      <c r="N458" s="560">
        <v>92</v>
      </c>
      <c r="O458" s="407">
        <f>SUM(M458:N458)</f>
        <v>644</v>
      </c>
      <c r="P458" s="583">
        <v>26</v>
      </c>
      <c r="Q458" s="560">
        <v>911</v>
      </c>
      <c r="R458" s="408">
        <f>SUM(P458:Q458)</f>
        <v>937</v>
      </c>
      <c r="S458" s="583">
        <f>+B458-M458-P458</f>
        <v>169</v>
      </c>
      <c r="T458" s="409">
        <f>+C458-N458-Q458</f>
        <v>904</v>
      </c>
      <c r="U458" s="410">
        <f>+S458+T458</f>
        <v>1073</v>
      </c>
    </row>
    <row r="459" spans="1:21" s="251" customFormat="1" ht="18" customHeight="1">
      <c r="A459" s="508" t="s">
        <v>266</v>
      </c>
      <c r="B459" s="411">
        <v>669</v>
      </c>
      <c r="C459" s="404">
        <v>1009</v>
      </c>
      <c r="D459" s="405">
        <f>SUM(B459:C459)</f>
        <v>1678</v>
      </c>
      <c r="E459" s="427">
        <v>176</v>
      </c>
      <c r="F459" s="406">
        <v>313</v>
      </c>
      <c r="G459" s="406">
        <v>52</v>
      </c>
      <c r="H459" s="406">
        <v>0</v>
      </c>
      <c r="I459" s="406">
        <v>59</v>
      </c>
      <c r="J459" s="406">
        <v>0</v>
      </c>
      <c r="K459" s="406">
        <v>0</v>
      </c>
      <c r="L459" s="406">
        <v>0</v>
      </c>
      <c r="M459" s="560">
        <f>SUM(E459:L459)</f>
        <v>600</v>
      </c>
      <c r="N459" s="560">
        <v>48</v>
      </c>
      <c r="O459" s="407">
        <f>SUM(M459:N459)</f>
        <v>648</v>
      </c>
      <c r="P459" s="583">
        <v>15</v>
      </c>
      <c r="Q459" s="560">
        <v>369</v>
      </c>
      <c r="R459" s="408">
        <f>SUM(P459:Q459)</f>
        <v>384</v>
      </c>
      <c r="S459" s="583">
        <f>+B459-M459-P459</f>
        <v>54</v>
      </c>
      <c r="T459" s="409">
        <f>+C459-N459-Q459</f>
        <v>592</v>
      </c>
      <c r="U459" s="410">
        <f>+S459+T459</f>
        <v>646</v>
      </c>
    </row>
    <row r="460" spans="1:83" s="453" customFormat="1" ht="18" customHeight="1">
      <c r="A460" s="508" t="s">
        <v>267</v>
      </c>
      <c r="B460" s="411">
        <v>1441</v>
      </c>
      <c r="C460" s="404">
        <v>2019</v>
      </c>
      <c r="D460" s="405">
        <f>SUM(B460:C460)</f>
        <v>3460</v>
      </c>
      <c r="E460" s="427">
        <v>313</v>
      </c>
      <c r="F460" s="406">
        <v>494</v>
      </c>
      <c r="G460" s="406">
        <v>80</v>
      </c>
      <c r="H460" s="406">
        <v>0</v>
      </c>
      <c r="I460" s="406">
        <v>37</v>
      </c>
      <c r="J460" s="406">
        <v>2</v>
      </c>
      <c r="K460" s="406">
        <v>0</v>
      </c>
      <c r="L460" s="406">
        <v>4</v>
      </c>
      <c r="M460" s="560">
        <f>SUM(E460:L460)</f>
        <v>930</v>
      </c>
      <c r="N460" s="560">
        <v>190</v>
      </c>
      <c r="O460" s="407">
        <f>SUM(M460:N460)</f>
        <v>1120</v>
      </c>
      <c r="P460" s="583">
        <v>10</v>
      </c>
      <c r="Q460" s="560">
        <v>686</v>
      </c>
      <c r="R460" s="408">
        <f>SUM(P460:Q460)</f>
        <v>696</v>
      </c>
      <c r="S460" s="583">
        <f>+B460-M460-P460</f>
        <v>501</v>
      </c>
      <c r="T460" s="409">
        <f>+C460-N460-Q460</f>
        <v>1143</v>
      </c>
      <c r="U460" s="410">
        <f>+S460+T460</f>
        <v>1644</v>
      </c>
      <c r="V460" s="251"/>
      <c r="W460" s="251"/>
      <c r="X460" s="251"/>
      <c r="Y460" s="251"/>
      <c r="Z460" s="251"/>
      <c r="AA460" s="251"/>
      <c r="AB460" s="251"/>
      <c r="AC460" s="251"/>
      <c r="AD460" s="251"/>
      <c r="AE460" s="251"/>
      <c r="AF460" s="251"/>
      <c r="AG460" s="251"/>
      <c r="AH460" s="251"/>
      <c r="AI460" s="251"/>
      <c r="AJ460" s="251"/>
      <c r="AK460" s="251"/>
      <c r="AL460" s="251"/>
      <c r="AM460" s="251"/>
      <c r="AN460" s="251"/>
      <c r="AO460" s="251"/>
      <c r="AP460" s="251"/>
      <c r="AQ460" s="251"/>
      <c r="AR460" s="251"/>
      <c r="AS460" s="251"/>
      <c r="AT460" s="251"/>
      <c r="AU460" s="251"/>
      <c r="AV460" s="251"/>
      <c r="AW460" s="251"/>
      <c r="AX460" s="251"/>
      <c r="AY460" s="251"/>
      <c r="AZ460" s="251"/>
      <c r="BA460" s="251"/>
      <c r="BB460" s="251"/>
      <c r="BC460" s="251"/>
      <c r="BD460" s="251"/>
      <c r="BE460" s="251"/>
      <c r="BF460" s="251"/>
      <c r="BG460" s="251"/>
      <c r="BH460" s="251"/>
      <c r="BI460" s="251"/>
      <c r="BJ460" s="251"/>
      <c r="BK460" s="251"/>
      <c r="BL460" s="251"/>
      <c r="BM460" s="251"/>
      <c r="BN460" s="251"/>
      <c r="BO460" s="251"/>
      <c r="BP460" s="251"/>
      <c r="BQ460" s="251"/>
      <c r="BR460" s="251"/>
      <c r="BS460" s="251"/>
      <c r="BT460" s="251"/>
      <c r="BU460" s="251"/>
      <c r="BV460" s="251"/>
      <c r="BW460" s="251"/>
      <c r="BX460" s="251"/>
      <c r="BY460" s="251"/>
      <c r="BZ460" s="251"/>
      <c r="CA460" s="251"/>
      <c r="CB460" s="251"/>
      <c r="CC460" s="251"/>
      <c r="CD460" s="251"/>
      <c r="CE460" s="251"/>
    </row>
    <row r="461" spans="1:83" s="449" customFormat="1" ht="18" customHeight="1">
      <c r="A461" s="508" t="s">
        <v>268</v>
      </c>
      <c r="B461" s="429">
        <v>781</v>
      </c>
      <c r="C461" s="430">
        <v>1363</v>
      </c>
      <c r="D461" s="405">
        <f>SUM(B461:C461)</f>
        <v>2144</v>
      </c>
      <c r="E461" s="427">
        <v>186</v>
      </c>
      <c r="F461" s="406">
        <v>236</v>
      </c>
      <c r="G461" s="406">
        <v>41</v>
      </c>
      <c r="H461" s="406">
        <v>0</v>
      </c>
      <c r="I461" s="406">
        <v>32</v>
      </c>
      <c r="J461" s="406">
        <v>0</v>
      </c>
      <c r="K461" s="406">
        <v>0</v>
      </c>
      <c r="L461" s="406">
        <v>0</v>
      </c>
      <c r="M461" s="560">
        <f>SUM(E461:L461)</f>
        <v>495</v>
      </c>
      <c r="N461" s="560">
        <v>338</v>
      </c>
      <c r="O461" s="407">
        <f>SUM(M461:N461)</f>
        <v>833</v>
      </c>
      <c r="P461" s="583">
        <v>3</v>
      </c>
      <c r="Q461" s="560">
        <v>212</v>
      </c>
      <c r="R461" s="408">
        <f>SUM(P461:Q461)</f>
        <v>215</v>
      </c>
      <c r="S461" s="583">
        <f>+B461-M461-P461</f>
        <v>283</v>
      </c>
      <c r="T461" s="409">
        <f>+C461-N461-Q461</f>
        <v>813</v>
      </c>
      <c r="U461" s="410">
        <f>+S461+T461</f>
        <v>1096</v>
      </c>
      <c r="V461" s="251"/>
      <c r="W461" s="251"/>
      <c r="X461" s="251"/>
      <c r="Y461" s="251"/>
      <c r="Z461" s="251"/>
      <c r="AA461" s="251"/>
      <c r="AB461" s="251"/>
      <c r="AC461" s="251"/>
      <c r="AD461" s="251"/>
      <c r="AE461" s="251"/>
      <c r="AF461" s="251"/>
      <c r="AG461" s="251"/>
      <c r="AH461" s="251"/>
      <c r="AI461" s="251"/>
      <c r="AJ461" s="251"/>
      <c r="AK461" s="251"/>
      <c r="AL461" s="251"/>
      <c r="AM461" s="251"/>
      <c r="AN461" s="251"/>
      <c r="AO461" s="251"/>
      <c r="AP461" s="251"/>
      <c r="AQ461" s="251"/>
      <c r="AR461" s="251"/>
      <c r="AS461" s="251"/>
      <c r="AT461" s="251"/>
      <c r="AU461" s="251"/>
      <c r="AV461" s="251"/>
      <c r="AW461" s="251"/>
      <c r="AX461" s="251"/>
      <c r="AY461" s="251"/>
      <c r="AZ461" s="251"/>
      <c r="BA461" s="251"/>
      <c r="BB461" s="251"/>
      <c r="BC461" s="251"/>
      <c r="BD461" s="251"/>
      <c r="BE461" s="251"/>
      <c r="BF461" s="251"/>
      <c r="BG461" s="251"/>
      <c r="BH461" s="251"/>
      <c r="BI461" s="251"/>
      <c r="BJ461" s="251"/>
      <c r="BK461" s="251"/>
      <c r="BL461" s="251"/>
      <c r="BM461" s="251"/>
      <c r="BN461" s="251"/>
      <c r="BO461" s="251"/>
      <c r="BP461" s="251"/>
      <c r="BQ461" s="251"/>
      <c r="BR461" s="251"/>
      <c r="BS461" s="251"/>
      <c r="BT461" s="251"/>
      <c r="BU461" s="251"/>
      <c r="BV461" s="251"/>
      <c r="BW461" s="251"/>
      <c r="BX461" s="251"/>
      <c r="BY461" s="251"/>
      <c r="BZ461" s="251"/>
      <c r="CA461" s="251"/>
      <c r="CB461" s="251"/>
      <c r="CC461" s="251"/>
      <c r="CD461" s="251"/>
      <c r="CE461" s="251"/>
    </row>
    <row r="462" spans="1:21" s="43" customFormat="1" ht="19.5" customHeight="1">
      <c r="A462" s="508" t="s">
        <v>269</v>
      </c>
      <c r="B462" s="429">
        <v>1098</v>
      </c>
      <c r="C462" s="430">
        <v>1074</v>
      </c>
      <c r="D462" s="405">
        <f>SUM(B462:C462)</f>
        <v>2172</v>
      </c>
      <c r="E462" s="427">
        <v>224</v>
      </c>
      <c r="F462" s="406">
        <v>484</v>
      </c>
      <c r="G462" s="406">
        <v>49</v>
      </c>
      <c r="H462" s="406">
        <v>0</v>
      </c>
      <c r="I462" s="406">
        <v>155</v>
      </c>
      <c r="J462" s="406">
        <v>0</v>
      </c>
      <c r="K462" s="406">
        <v>0</v>
      </c>
      <c r="L462" s="406">
        <v>0</v>
      </c>
      <c r="M462" s="560">
        <f>SUM(E462:L462)</f>
        <v>912</v>
      </c>
      <c r="N462" s="560">
        <v>36</v>
      </c>
      <c r="O462" s="407">
        <f>SUM(M462:N462)</f>
        <v>948</v>
      </c>
      <c r="P462" s="583">
        <v>5</v>
      </c>
      <c r="Q462" s="560">
        <v>463</v>
      </c>
      <c r="R462" s="408">
        <f>SUM(P462:Q462)</f>
        <v>468</v>
      </c>
      <c r="S462" s="583">
        <f>+B462-M462-P462</f>
        <v>181</v>
      </c>
      <c r="T462" s="409">
        <f>+C462-N462-Q462</f>
        <v>575</v>
      </c>
      <c r="U462" s="410">
        <f>+S462+T462</f>
        <v>756</v>
      </c>
    </row>
    <row r="463" spans="1:33" s="62" customFormat="1" ht="15.75" customHeight="1">
      <c r="A463" s="508" t="s">
        <v>270</v>
      </c>
      <c r="B463" s="411">
        <v>541</v>
      </c>
      <c r="C463" s="404">
        <v>591</v>
      </c>
      <c r="D463" s="405">
        <f>SUM(B463:C463)</f>
        <v>1132</v>
      </c>
      <c r="E463" s="458">
        <v>151</v>
      </c>
      <c r="F463" s="428">
        <v>189</v>
      </c>
      <c r="G463" s="428">
        <v>33</v>
      </c>
      <c r="H463" s="428">
        <v>0</v>
      </c>
      <c r="I463" s="428">
        <v>59</v>
      </c>
      <c r="J463" s="428">
        <v>5</v>
      </c>
      <c r="K463" s="428">
        <v>0</v>
      </c>
      <c r="L463" s="428">
        <v>0</v>
      </c>
      <c r="M463" s="562">
        <f>SUM(E463:L463)</f>
        <v>437</v>
      </c>
      <c r="N463" s="562">
        <v>44</v>
      </c>
      <c r="O463" s="459">
        <f>SUM(M463:N463)</f>
        <v>481</v>
      </c>
      <c r="P463" s="583">
        <v>1</v>
      </c>
      <c r="Q463" s="583">
        <v>185</v>
      </c>
      <c r="R463" s="408">
        <f>SUM(P463:Q463)</f>
        <v>186</v>
      </c>
      <c r="S463" s="645">
        <f>+B463-M463-P463</f>
        <v>103</v>
      </c>
      <c r="T463" s="409">
        <f>+C463-N463-Q463</f>
        <v>362</v>
      </c>
      <c r="U463" s="410">
        <f>+S463+T463</f>
        <v>465</v>
      </c>
      <c r="V463" s="46"/>
      <c r="W463" s="46"/>
      <c r="X463" s="46"/>
      <c r="Y463" s="46"/>
      <c r="Z463" s="46"/>
      <c r="AA463" s="46"/>
      <c r="AB463" s="46"/>
      <c r="AC463" s="46"/>
      <c r="AD463" s="46"/>
      <c r="AE463" s="46"/>
      <c r="AF463" s="46"/>
      <c r="AG463" s="46"/>
    </row>
    <row r="464" spans="1:21" ht="13.5" customHeight="1">
      <c r="A464" s="508" t="s">
        <v>271</v>
      </c>
      <c r="B464" s="411">
        <v>511</v>
      </c>
      <c r="C464" s="404">
        <v>601</v>
      </c>
      <c r="D464" s="405">
        <f>SUM(B464:C464)</f>
        <v>1112</v>
      </c>
      <c r="E464" s="458">
        <v>121</v>
      </c>
      <c r="F464" s="428">
        <v>228</v>
      </c>
      <c r="G464" s="428">
        <v>53</v>
      </c>
      <c r="H464" s="428">
        <v>0</v>
      </c>
      <c r="I464" s="428">
        <v>77</v>
      </c>
      <c r="J464" s="428">
        <v>1</v>
      </c>
      <c r="K464" s="428">
        <v>0</v>
      </c>
      <c r="L464" s="428">
        <v>1</v>
      </c>
      <c r="M464" s="562">
        <f>SUM(E464:L464)</f>
        <v>481</v>
      </c>
      <c r="N464" s="562">
        <v>26</v>
      </c>
      <c r="O464" s="459">
        <f>SUM(M464:N464)</f>
        <v>507</v>
      </c>
      <c r="P464" s="583">
        <v>2</v>
      </c>
      <c r="Q464" s="583">
        <v>2</v>
      </c>
      <c r="R464" s="408">
        <f>SUM(P464:Q464)</f>
        <v>4</v>
      </c>
      <c r="S464" s="583">
        <f>+B464-M464-P464</f>
        <v>28</v>
      </c>
      <c r="T464" s="409">
        <f>+C464-N464-Q464</f>
        <v>573</v>
      </c>
      <c r="U464" s="410">
        <f>+S464+T464</f>
        <v>601</v>
      </c>
    </row>
    <row r="465" spans="1:21" ht="13.5" customHeight="1">
      <c r="A465" s="508" t="s">
        <v>272</v>
      </c>
      <c r="B465" s="411">
        <v>567</v>
      </c>
      <c r="C465" s="404">
        <v>412</v>
      </c>
      <c r="D465" s="405">
        <f>SUM(B465:C465)</f>
        <v>979</v>
      </c>
      <c r="E465" s="458">
        <v>161</v>
      </c>
      <c r="F465" s="428">
        <v>115</v>
      </c>
      <c r="G465" s="428">
        <v>46</v>
      </c>
      <c r="H465" s="428">
        <v>0</v>
      </c>
      <c r="I465" s="428">
        <v>30</v>
      </c>
      <c r="J465" s="428">
        <v>0</v>
      </c>
      <c r="K465" s="428">
        <v>0</v>
      </c>
      <c r="L465" s="428">
        <v>0</v>
      </c>
      <c r="M465" s="562">
        <v>352</v>
      </c>
      <c r="N465" s="562">
        <v>2</v>
      </c>
      <c r="O465" s="459">
        <f>SUM(M465:N465)</f>
        <v>354</v>
      </c>
      <c r="P465" s="583">
        <v>0</v>
      </c>
      <c r="Q465" s="583">
        <v>132</v>
      </c>
      <c r="R465" s="408">
        <f>SUM(P465:Q465)</f>
        <v>132</v>
      </c>
      <c r="S465" s="583">
        <f>+B465-M465-P465</f>
        <v>215</v>
      </c>
      <c r="T465" s="409">
        <f>+C465-N465-Q465</f>
        <v>278</v>
      </c>
      <c r="U465" s="410">
        <f>+S465+T465</f>
        <v>493</v>
      </c>
    </row>
    <row r="466" spans="1:21" ht="14.25" customHeight="1">
      <c r="A466" s="508" t="s">
        <v>273</v>
      </c>
      <c r="B466" s="412">
        <v>232</v>
      </c>
      <c r="C466" s="413">
        <v>39</v>
      </c>
      <c r="D466" s="414">
        <f>SUM(B466:C466)</f>
        <v>271</v>
      </c>
      <c r="E466" s="460">
        <v>38</v>
      </c>
      <c r="F466" s="415">
        <v>111</v>
      </c>
      <c r="G466" s="415">
        <v>22</v>
      </c>
      <c r="H466" s="415">
        <v>1</v>
      </c>
      <c r="I466" s="415">
        <v>0</v>
      </c>
      <c r="J466" s="415">
        <v>0</v>
      </c>
      <c r="K466" s="415">
        <v>0</v>
      </c>
      <c r="L466" s="415">
        <v>0</v>
      </c>
      <c r="M466" s="561">
        <f>SUM(E466:L466)</f>
        <v>172</v>
      </c>
      <c r="N466" s="561">
        <v>15</v>
      </c>
      <c r="O466" s="416">
        <f>SUM(M466:N466)</f>
        <v>187</v>
      </c>
      <c r="P466" s="584">
        <v>0</v>
      </c>
      <c r="Q466" s="584">
        <v>0</v>
      </c>
      <c r="R466" s="417">
        <f>SUM(P466:Q466)</f>
        <v>0</v>
      </c>
      <c r="S466" s="584">
        <f>+B466-M466-P466</f>
        <v>60</v>
      </c>
      <c r="T466" s="418">
        <f>+C466-N466-Q466</f>
        <v>24</v>
      </c>
      <c r="U466" s="419">
        <f>+S466+T466</f>
        <v>84</v>
      </c>
    </row>
    <row r="467" spans="1:21" ht="12.75">
      <c r="A467" s="695" t="s">
        <v>200</v>
      </c>
      <c r="B467" s="695"/>
      <c r="C467" s="695"/>
      <c r="D467" s="695"/>
      <c r="E467" s="695"/>
      <c r="F467" s="695"/>
      <c r="G467" s="695"/>
      <c r="H467" s="695"/>
      <c r="I467" s="695"/>
      <c r="J467" s="695"/>
      <c r="K467" s="695"/>
      <c r="L467" s="695"/>
      <c r="M467" s="695"/>
      <c r="N467" s="695"/>
      <c r="O467" s="695"/>
      <c r="P467" s="695"/>
      <c r="Q467" s="695"/>
      <c r="R467" s="695"/>
      <c r="S467" s="695"/>
      <c r="T467" s="695"/>
      <c r="U467" s="695"/>
    </row>
    <row r="468" spans="1:21" ht="12.75">
      <c r="A468" s="292"/>
      <c r="B468" s="265"/>
      <c r="C468" s="456"/>
      <c r="D468" s="265"/>
      <c r="E468" s="265"/>
      <c r="F468" s="265"/>
      <c r="G468" s="265"/>
      <c r="H468" s="265"/>
      <c r="I468" s="265"/>
      <c r="J468" s="265"/>
      <c r="K468" s="265"/>
      <c r="L468" s="265"/>
      <c r="M468" s="530"/>
      <c r="N468" s="530"/>
      <c r="O468" s="265"/>
      <c r="P468" s="530"/>
      <c r="Q468" s="530"/>
      <c r="R468" s="265"/>
      <c r="S468" s="530"/>
      <c r="T468" s="265"/>
      <c r="U468" s="46"/>
    </row>
    <row r="475" ht="12.75">
      <c r="W475" s="44">
        <v>1052</v>
      </c>
    </row>
    <row r="476" ht="12.75">
      <c r="W476" s="44">
        <v>585</v>
      </c>
    </row>
    <row r="488" ht="3.75" customHeight="1"/>
    <row r="515" ht="1.5" customHeight="1"/>
    <row r="540" ht="12.75" hidden="1" collapsed="1"/>
    <row r="541" ht="12.75" hidden="1" collapsed="1"/>
    <row r="542" ht="12.75" hidden="1" collapsed="1"/>
    <row r="543" spans="22:25" ht="12.75" hidden="1" collapsed="1">
      <c r="V543" s="233"/>
      <c r="W543" s="233"/>
      <c r="X543" s="233"/>
      <c r="Y543" s="233"/>
    </row>
    <row r="544" spans="22:25" ht="12.75" hidden="1" collapsed="1">
      <c r="V544" s="43"/>
      <c r="W544" s="439"/>
      <c r="X544" s="43"/>
      <c r="Y544" s="439"/>
    </row>
    <row r="545" spans="22:25" ht="12.75" hidden="1" collapsed="1">
      <c r="V545" s="439"/>
      <c r="W545" s="439"/>
      <c r="X545" s="439"/>
      <c r="Y545" s="439"/>
    </row>
    <row r="546" spans="22:25" ht="12.75" hidden="1" collapsed="1">
      <c r="V546" s="440"/>
      <c r="W546" s="439"/>
      <c r="X546" s="440"/>
      <c r="Y546" s="439"/>
    </row>
    <row r="547" spans="2:25" ht="12.75" hidden="1" collapsed="1">
      <c r="B547" s="713" t="s">
        <v>274</v>
      </c>
      <c r="C547" s="713"/>
      <c r="E547" s="713" t="s">
        <v>275</v>
      </c>
      <c r="F547" s="713"/>
      <c r="G547" s="713"/>
      <c r="I547" s="713" t="s">
        <v>276</v>
      </c>
      <c r="J547" s="713"/>
      <c r="K547" s="713"/>
      <c r="V547" s="713"/>
      <c r="W547" s="713"/>
      <c r="X547" s="776"/>
      <c r="Y547" s="776"/>
    </row>
    <row r="548" spans="2:21" ht="12.75" hidden="1" collapsed="1">
      <c r="B548" s="713">
        <f>SUM(B446,B409,B350,B315,B265,B216,B180,B147,B112)</f>
        <v>69446</v>
      </c>
      <c r="C548" s="713"/>
      <c r="E548" s="713">
        <f>SUM(C446,C409,C350,C315,C265,C216,C180,C147,C112)</f>
        <v>61382</v>
      </c>
      <c r="F548" s="713"/>
      <c r="G548" s="713"/>
      <c r="I548" s="713">
        <v>2</v>
      </c>
      <c r="J548" s="713"/>
      <c r="K548" s="713"/>
      <c r="M548" s="776" t="s">
        <v>277</v>
      </c>
      <c r="N548" s="776"/>
      <c r="P548" s="713" t="s">
        <v>278</v>
      </c>
      <c r="Q548" s="713"/>
      <c r="R548" s="713"/>
      <c r="S548" s="439"/>
      <c r="U548" s="233" t="s">
        <v>279</v>
      </c>
    </row>
    <row r="549" spans="1:21" ht="12.75" hidden="1" collapsed="1">
      <c r="A549" s="43"/>
      <c r="B549" s="776">
        <f>SUM('NCPP '!B128,'NCPP '!B162,'NCPP '!B236,'NCPP '!B264)</f>
        <v>16116</v>
      </c>
      <c r="C549" s="776"/>
      <c r="E549" s="713">
        <f>SUM('NCPP '!C264,'NCPP '!C236,'NCPP '!C162,'NCPP '!C128)</f>
        <v>8123</v>
      </c>
      <c r="F549" s="713"/>
      <c r="G549" s="713"/>
      <c r="I549" s="713">
        <f>SUM(M446,M409,M350,M315,M265,M216,M180,M147,M112)</f>
        <v>46458</v>
      </c>
      <c r="J549" s="713"/>
      <c r="K549" s="713"/>
      <c r="M549" s="776">
        <f>SUM(N446,N409,N350,N315,N265,N216,N180,N147,N112)</f>
        <v>3476</v>
      </c>
      <c r="N549" s="776"/>
      <c r="P549" s="713">
        <f>SUM(P446,P409,P350,P315,P265,P216,P180,P147,P112)</f>
        <v>2875</v>
      </c>
      <c r="Q549" s="713"/>
      <c r="R549" s="713"/>
      <c r="U549" s="233">
        <f>SUM(Q446,Q409,Q350,Q315,Q265,Q216,Q180,Q147,Q112)</f>
        <v>10163</v>
      </c>
    </row>
    <row r="550" spans="2:21" ht="12.75" hidden="1" collapsed="1">
      <c r="B550" s="713">
        <f>SUM(B548:C549)</f>
        <v>85562</v>
      </c>
      <c r="C550" s="713"/>
      <c r="E550" s="714">
        <f>SUM(E548:G549)</f>
        <v>69505</v>
      </c>
      <c r="F550" s="714"/>
      <c r="G550" s="714"/>
      <c r="I550" s="713">
        <f>SUM('NCPP '!M162,'NCPP '!M236,'NCPP '!M264,'NCPP '!M128)</f>
        <v>8256</v>
      </c>
      <c r="J550" s="713"/>
      <c r="K550" s="713"/>
      <c r="M550" s="776">
        <f>SUM('NCPP '!N162,'NCPP '!N264)</f>
        <v>1205</v>
      </c>
      <c r="N550" s="776"/>
      <c r="P550" s="713">
        <f>SUM('NCPP '!P128,'NCPP '!P162,'NCPP '!P236,'NCPP '!P264)</f>
        <v>865</v>
      </c>
      <c r="Q550" s="713"/>
      <c r="R550" s="713"/>
      <c r="U550" s="233">
        <f>SUM('NCPP '!Q264,'NCPP '!Q236,'NCPP '!Q162,'NCPP '!Q128)</f>
        <v>1550</v>
      </c>
    </row>
    <row r="551" spans="2:21" ht="12.75" hidden="1" collapsed="1">
      <c r="B551" s="713">
        <v>19</v>
      </c>
      <c r="C551" s="713"/>
      <c r="E551" s="713" t="s">
        <v>280</v>
      </c>
      <c r="F551" s="713"/>
      <c r="G551" s="713"/>
      <c r="I551" s="714">
        <f>SUM(I548:K550)</f>
        <v>54716</v>
      </c>
      <c r="J551" s="714"/>
      <c r="K551" s="714"/>
      <c r="M551" s="776">
        <f>SUM(M549:N550)</f>
        <v>4681</v>
      </c>
      <c r="N551" s="776"/>
      <c r="P551" s="714">
        <f>SUM(P549:R550)</f>
        <v>3740</v>
      </c>
      <c r="Q551" s="714"/>
      <c r="R551" s="714"/>
      <c r="U551" s="440">
        <f>SUM(T549:U550)</f>
        <v>11713</v>
      </c>
    </row>
    <row r="552" spans="2:18" ht="12.75">
      <c r="B552" s="714">
        <f>SUM(B550:C551)</f>
        <v>85581</v>
      </c>
      <c r="C552" s="714"/>
      <c r="I552" s="713"/>
      <c r="J552" s="713"/>
      <c r="K552" s="713"/>
      <c r="M552" s="776"/>
      <c r="N552" s="776"/>
      <c r="P552" s="713"/>
      <c r="Q552" s="713"/>
      <c r="R552" s="713"/>
    </row>
    <row r="557" spans="2:3" ht="12.75">
      <c r="B557" s="713"/>
      <c r="C557" s="713"/>
    </row>
    <row r="559" spans="2:7" ht="12.75">
      <c r="B559" s="713"/>
      <c r="C559" s="713"/>
      <c r="G559" s="253"/>
    </row>
    <row r="560" spans="2:9" ht="12.75">
      <c r="B560" s="713"/>
      <c r="C560" s="713"/>
      <c r="H560" s="253"/>
      <c r="I560" s="253"/>
    </row>
  </sheetData>
  <sheetProtection formatCells="0" formatColumns="0" formatRows="0" insertColumns="0" insertRows="0" insertHyperlinks="0" deleteColumns="0" deleteRows="0" sort="0" autoFilter="0" pivotTables="0"/>
  <mergeCells count="223">
    <mergeCell ref="V547:W547"/>
    <mergeCell ref="M549:N549"/>
    <mergeCell ref="M550:N550"/>
    <mergeCell ref="M551:N551"/>
    <mergeCell ref="X547:Y547"/>
    <mergeCell ref="P548:R548"/>
    <mergeCell ref="P549:R549"/>
    <mergeCell ref="P550:R550"/>
    <mergeCell ref="P551:R551"/>
    <mergeCell ref="I551:K551"/>
    <mergeCell ref="M548:N548"/>
    <mergeCell ref="I552:K552"/>
    <mergeCell ref="M552:N552"/>
    <mergeCell ref="P552:R552"/>
    <mergeCell ref="I548:K548"/>
    <mergeCell ref="I549:K549"/>
    <mergeCell ref="I550:K550"/>
    <mergeCell ref="I547:K547"/>
    <mergeCell ref="B551:C551"/>
    <mergeCell ref="B547:C547"/>
    <mergeCell ref="E547:G547"/>
    <mergeCell ref="E551:G551"/>
    <mergeCell ref="E144:E145"/>
    <mergeCell ref="B548:C548"/>
    <mergeCell ref="B549:C549"/>
    <mergeCell ref="E548:G548"/>
    <mergeCell ref="E549:G549"/>
    <mergeCell ref="E550:G550"/>
    <mergeCell ref="B550:C550"/>
    <mergeCell ref="A272:U272"/>
    <mergeCell ref="O262:O263"/>
    <mergeCell ref="A310:U310"/>
    <mergeCell ref="M262:N262"/>
    <mergeCell ref="B262:C262"/>
    <mergeCell ref="A226:U226"/>
    <mergeCell ref="I262:I263"/>
    <mergeCell ref="A228:F228"/>
    <mergeCell ref="A260:U260"/>
    <mergeCell ref="A209:U209"/>
    <mergeCell ref="E262:E263"/>
    <mergeCell ref="A262:A264"/>
    <mergeCell ref="G262:G263"/>
    <mergeCell ref="A109:A111"/>
    <mergeCell ref="A142:U142"/>
    <mergeCell ref="P109:Q109"/>
    <mergeCell ref="R144:R145"/>
    <mergeCell ref="U213:U214"/>
    <mergeCell ref="A182:U182"/>
    <mergeCell ref="A208:U208"/>
    <mergeCell ref="R213:R214"/>
    <mergeCell ref="F109:F110"/>
    <mergeCell ref="G213:G214"/>
    <mergeCell ref="M177:N177"/>
    <mergeCell ref="A211:U211"/>
    <mergeCell ref="F213:F214"/>
    <mergeCell ref="E213:E214"/>
    <mergeCell ref="D144:D145"/>
    <mergeCell ref="E109:E110"/>
    <mergeCell ref="U109:U110"/>
    <mergeCell ref="G144:G145"/>
    <mergeCell ref="H144:H145"/>
    <mergeCell ref="I144:I145"/>
    <mergeCell ref="P144:Q144"/>
    <mergeCell ref="A117:G117"/>
    <mergeCell ref="O144:O145"/>
    <mergeCell ref="J109:L109"/>
    <mergeCell ref="J177:L177"/>
    <mergeCell ref="B213:C213"/>
    <mergeCell ref="O213:O214"/>
    <mergeCell ref="U144:U145"/>
    <mergeCell ref="P177:Q177"/>
    <mergeCell ref="G177:G178"/>
    <mergeCell ref="B144:C144"/>
    <mergeCell ref="A150:G150"/>
    <mergeCell ref="B177:C177"/>
    <mergeCell ref="R177:R178"/>
    <mergeCell ref="D177:D178"/>
    <mergeCell ref="E177:E178"/>
    <mergeCell ref="F144:F145"/>
    <mergeCell ref="B109:C109"/>
    <mergeCell ref="S177:T177"/>
    <mergeCell ref="S213:T213"/>
    <mergeCell ref="I213:I214"/>
    <mergeCell ref="H213:H214"/>
    <mergeCell ref="J144:L144"/>
    <mergeCell ref="M144:N144"/>
    <mergeCell ref="R109:R110"/>
    <mergeCell ref="M213:N213"/>
    <mergeCell ref="J213:L213"/>
    <mergeCell ref="A27:U27"/>
    <mergeCell ref="A104:U104"/>
    <mergeCell ref="A105:U105"/>
    <mergeCell ref="U177:U178"/>
    <mergeCell ref="O177:O178"/>
    <mergeCell ref="T2:U2"/>
    <mergeCell ref="A2:S2"/>
    <mergeCell ref="A87:U87"/>
    <mergeCell ref="A93:U93"/>
    <mergeCell ref="A98:U98"/>
    <mergeCell ref="H109:H110"/>
    <mergeCell ref="D109:D110"/>
    <mergeCell ref="O109:O110"/>
    <mergeCell ref="M109:N109"/>
    <mergeCell ref="A107:U107"/>
    <mergeCell ref="S144:T144"/>
    <mergeCell ref="A175:U175"/>
    <mergeCell ref="A144:A146"/>
    <mergeCell ref="I109:I110"/>
    <mergeCell ref="G109:G110"/>
    <mergeCell ref="A116:U116"/>
    <mergeCell ref="H177:H178"/>
    <mergeCell ref="S109:T109"/>
    <mergeCell ref="A149:U149"/>
    <mergeCell ref="A213:A215"/>
    <mergeCell ref="P213:Q213"/>
    <mergeCell ref="F177:F178"/>
    <mergeCell ref="I177:I178"/>
    <mergeCell ref="D213:D214"/>
    <mergeCell ref="A273:U273"/>
    <mergeCell ref="P262:Q262"/>
    <mergeCell ref="R262:R263"/>
    <mergeCell ref="D262:D263"/>
    <mergeCell ref="A177:A179"/>
    <mergeCell ref="H262:H263"/>
    <mergeCell ref="J262:L262"/>
    <mergeCell ref="U262:U263"/>
    <mergeCell ref="U347:U348"/>
    <mergeCell ref="A347:A349"/>
    <mergeCell ref="S262:T262"/>
    <mergeCell ref="A320:U320"/>
    <mergeCell ref="A345:U345"/>
    <mergeCell ref="R312:R313"/>
    <mergeCell ref="M312:N312"/>
    <mergeCell ref="I312:I313"/>
    <mergeCell ref="F262:F263"/>
    <mergeCell ref="A307:U307"/>
    <mergeCell ref="A308:U308"/>
    <mergeCell ref="G312:G313"/>
    <mergeCell ref="E312:E313"/>
    <mergeCell ref="F312:F313"/>
    <mergeCell ref="A312:A314"/>
    <mergeCell ref="J312:L312"/>
    <mergeCell ref="D312:D313"/>
    <mergeCell ref="H312:H313"/>
    <mergeCell ref="A321:U321"/>
    <mergeCell ref="A322:U322"/>
    <mergeCell ref="P312:Q312"/>
    <mergeCell ref="S312:T312"/>
    <mergeCell ref="H406:H407"/>
    <mergeCell ref="J347:L347"/>
    <mergeCell ref="A406:A408"/>
    <mergeCell ref="S406:T406"/>
    <mergeCell ref="E406:E407"/>
    <mergeCell ref="I347:I348"/>
    <mergeCell ref="I406:I407"/>
    <mergeCell ref="J406:L406"/>
    <mergeCell ref="O406:O407"/>
    <mergeCell ref="P406:Q406"/>
    <mergeCell ref="R347:R348"/>
    <mergeCell ref="U406:U407"/>
    <mergeCell ref="R406:R407"/>
    <mergeCell ref="O312:O313"/>
    <mergeCell ref="U312:U313"/>
    <mergeCell ref="B312:C312"/>
    <mergeCell ref="P443:Q443"/>
    <mergeCell ref="R443:R444"/>
    <mergeCell ref="G443:G444"/>
    <mergeCell ref="J443:L443"/>
    <mergeCell ref="A441:U441"/>
    <mergeCell ref="A415:U415"/>
    <mergeCell ref="D406:D407"/>
    <mergeCell ref="D443:D444"/>
    <mergeCell ref="H443:H444"/>
    <mergeCell ref="M443:N443"/>
    <mergeCell ref="O443:O444"/>
    <mergeCell ref="A416:H416"/>
    <mergeCell ref="F443:F444"/>
    <mergeCell ref="I443:I444"/>
    <mergeCell ref="A439:U439"/>
    <mergeCell ref="A443:A445"/>
    <mergeCell ref="A438:U438"/>
    <mergeCell ref="B443:C443"/>
    <mergeCell ref="E443:E444"/>
    <mergeCell ref="B557:C557"/>
    <mergeCell ref="B559:C559"/>
    <mergeCell ref="B560:C560"/>
    <mergeCell ref="B552:C552"/>
    <mergeCell ref="G347:G348"/>
    <mergeCell ref="D347:D348"/>
    <mergeCell ref="E347:E348"/>
    <mergeCell ref="F347:F348"/>
    <mergeCell ref="A383:U383"/>
    <mergeCell ref="B406:C406"/>
    <mergeCell ref="F406:F407"/>
    <mergeCell ref="P347:Q347"/>
    <mergeCell ref="A404:U404"/>
    <mergeCell ref="M347:N347"/>
    <mergeCell ref="O347:O348"/>
    <mergeCell ref="G406:G407"/>
    <mergeCell ref="M406:N406"/>
    <mergeCell ref="S347:T347"/>
    <mergeCell ref="B347:C347"/>
    <mergeCell ref="A373:A375"/>
    <mergeCell ref="A467:U467"/>
    <mergeCell ref="S443:T443"/>
    <mergeCell ref="U443:U444"/>
    <mergeCell ref="H347:H348"/>
    <mergeCell ref="S373:T373"/>
    <mergeCell ref="U373:U374"/>
    <mergeCell ref="A355:U355"/>
    <mergeCell ref="A371:U371"/>
    <mergeCell ref="I373:I374"/>
    <mergeCell ref="J373:L373"/>
    <mergeCell ref="M373:N373"/>
    <mergeCell ref="O373:O374"/>
    <mergeCell ref="P373:Q373"/>
    <mergeCell ref="R373:R374"/>
    <mergeCell ref="B373:C373"/>
    <mergeCell ref="D373:D374"/>
    <mergeCell ref="E373:E374"/>
    <mergeCell ref="F373:F374"/>
    <mergeCell ref="G373:G374"/>
    <mergeCell ref="H373:H374"/>
  </mergeCells>
  <hyperlinks>
    <hyperlink ref="A182" r:id="rId1" display="http://www.pj.gob.pe/"/>
    <hyperlink ref="A116" r:id="rId2" display="http://www.pj.gob.pe/"/>
    <hyperlink ref="A149" r:id="rId3" display="http://www.pj.gob.pe/"/>
    <hyperlink ref="A226" r:id="rId4" display="http://www.pj.gob.pe/"/>
    <hyperlink ref="A320" r:id="rId5" display="http://www.pj.gob.pe/"/>
    <hyperlink ref="A383" r:id="rId6" display="http://www.pj.gob.pe/"/>
    <hyperlink ref="A415" r:id="rId7" display="http://www.pj.gob.pe/"/>
    <hyperlink ref="A467" r:id="rId8" display="http://www.pj.gob.pe/"/>
    <hyperlink ref="A272" r:id="rId9" display="http://www.pj.gob.pe/"/>
    <hyperlink ref="A355" r:id="rId10" display="http://www.pj.gob.pe/"/>
  </hyperlinks>
  <printOptions horizontalCentered="1" verticalCentered="1"/>
  <pageMargins left="0.2362204724409449" right="0.2362204724409449" top="0.7480314960629921" bottom="0.440625" header="0.31496062992125984" footer="0.31496062992125984"/>
  <pageSetup horizontalDpi="600" verticalDpi="600" orientation="portrait" paperSize="9" scale="47"/>
  <headerFooter alignWithMargins="0">
    <oddFooter>&amp;C&amp;"Arial,Negrita"&amp;11Página &amp;P&amp;R&amp;8Elaborado por :HELG</oddFooter>
  </headerFooter>
  <rowBreaks count="4" manualBreakCount="4">
    <brk id="102" max="255" man="1"/>
    <brk id="206" max="255" man="1"/>
    <brk id="305" max="255" man="1"/>
    <brk id="431" max="255" man="1"/>
  </rowBreaks>
  <drawing r:id="rId1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AG278"/>
  <sheetViews>
    <sheetView zoomScale="85" zoomScaleNormal="85" zoomScalePageLayoutView="85" workbookViewId="0" topLeftCell="A1">
      <selection activeCell="W267" sqref="W267"/>
    </sheetView>
  </sheetViews>
  <sheetFormatPr defaultColWidth="9.140625" defaultRowHeight="12.75"/>
  <cols>
    <col min="1" max="1" width="16.8515625" style="488" customWidth="1"/>
    <col min="2" max="2" width="7.140625" style="44" customWidth="1"/>
    <col min="3" max="3" width="8.00390625" style="44" customWidth="1"/>
    <col min="4" max="4" width="7.7109375" style="44" customWidth="1"/>
    <col min="5" max="5" width="6.7109375" style="44" customWidth="1"/>
    <col min="6" max="6" width="7.28125" style="44" customWidth="1"/>
    <col min="7" max="7" width="6.00390625" style="44" customWidth="1"/>
    <col min="8" max="8" width="5.00390625" style="44" customWidth="1"/>
    <col min="9" max="9" width="6.421875" style="44" customWidth="1"/>
    <col min="10" max="10" width="5.7109375" style="44" customWidth="1"/>
    <col min="11" max="11" width="4.57421875" style="44" customWidth="1"/>
    <col min="12" max="12" width="6.28125" style="44" customWidth="1"/>
    <col min="13" max="13" width="18.00390625" style="43" customWidth="1"/>
    <col min="14" max="14" width="6.7109375" style="43" customWidth="1"/>
    <col min="15" max="15" width="8.140625" style="44" customWidth="1"/>
    <col min="16" max="16" width="6.28125" style="43" customWidth="1"/>
    <col min="17" max="17" width="6.57421875" style="43" customWidth="1"/>
    <col min="18" max="18" width="6.7109375" style="44" customWidth="1"/>
    <col min="19" max="19" width="10.7109375" style="43" customWidth="1"/>
    <col min="20" max="20" width="10.421875" style="44" customWidth="1"/>
    <col min="21" max="21" width="11.57421875" style="44" customWidth="1"/>
    <col min="22" max="22" width="7.28125" style="44" customWidth="1"/>
    <col min="23" max="23" width="9.7109375" style="44" customWidth="1"/>
    <col min="24" max="24" width="11.421875" style="44" customWidth="1"/>
    <col min="25" max="25" width="12.28125" style="44" customWidth="1"/>
    <col min="26" max="27" width="11.57421875" style="44" customWidth="1"/>
    <col min="28" max="28" width="11.421875" style="44" customWidth="1"/>
    <col min="29" max="30" width="11.57421875" style="44" customWidth="1"/>
    <col min="31" max="31" width="11.421875" style="44" customWidth="1"/>
    <col min="32" max="33" width="9.140625" style="0" customWidth="1"/>
  </cols>
  <sheetData>
    <row r="1" spans="2:9" ht="12.75">
      <c r="B1" s="253"/>
      <c r="C1" s="253"/>
      <c r="D1" s="253"/>
      <c r="E1" s="253"/>
      <c r="F1" s="253"/>
      <c r="G1" s="253"/>
      <c r="H1" s="253"/>
      <c r="I1" s="253"/>
    </row>
    <row r="2" spans="1:21" ht="44.25" customHeight="1">
      <c r="A2" s="763" t="s">
        <v>151</v>
      </c>
      <c r="B2" s="763"/>
      <c r="C2" s="763"/>
      <c r="D2" s="763"/>
      <c r="E2" s="763"/>
      <c r="F2" s="763"/>
      <c r="G2" s="763"/>
      <c r="H2" s="763"/>
      <c r="I2" s="763"/>
      <c r="J2" s="763"/>
      <c r="K2" s="763"/>
      <c r="L2" s="763"/>
      <c r="M2" s="763"/>
      <c r="N2" s="763"/>
      <c r="O2" s="763"/>
      <c r="P2" s="763"/>
      <c r="Q2" s="763"/>
      <c r="R2" s="763"/>
      <c r="S2" s="763"/>
      <c r="T2" s="762" t="s">
        <v>281</v>
      </c>
      <c r="U2" s="762"/>
    </row>
    <row r="3" spans="2:9" ht="12.75">
      <c r="B3" s="253"/>
      <c r="C3" s="253"/>
      <c r="D3" s="253"/>
      <c r="E3" s="253"/>
      <c r="F3" s="253"/>
      <c r="G3" s="253"/>
      <c r="H3" s="253"/>
      <c r="I3" s="253"/>
    </row>
    <row r="4" spans="2:9" ht="12.75">
      <c r="B4" s="253"/>
      <c r="C4" s="253"/>
      <c r="D4" s="253"/>
      <c r="E4" s="253"/>
      <c r="F4" s="253"/>
      <c r="G4" s="253"/>
      <c r="H4" s="253"/>
      <c r="I4" s="253"/>
    </row>
    <row r="5" spans="2:9" ht="12.75">
      <c r="B5" s="253"/>
      <c r="C5" s="253"/>
      <c r="D5" s="253"/>
      <c r="E5" s="253"/>
      <c r="F5" s="253"/>
      <c r="G5" s="253"/>
      <c r="H5" s="253"/>
      <c r="I5" s="253"/>
    </row>
    <row r="6" spans="2:9" ht="12.75">
      <c r="B6" s="253"/>
      <c r="C6" s="253"/>
      <c r="D6" s="253"/>
      <c r="E6" s="253"/>
      <c r="F6" s="253"/>
      <c r="G6" s="253"/>
      <c r="H6" s="253"/>
      <c r="I6" s="253"/>
    </row>
    <row r="7" spans="2:9" ht="12.75">
      <c r="B7" s="253"/>
      <c r="C7" s="253"/>
      <c r="D7" s="253"/>
      <c r="E7" s="253"/>
      <c r="F7" s="253"/>
      <c r="G7" s="253"/>
      <c r="H7" s="253"/>
      <c r="I7" s="253"/>
    </row>
    <row r="8" spans="2:9" ht="12.75">
      <c r="B8" s="253"/>
      <c r="C8" s="253"/>
      <c r="D8" s="253"/>
      <c r="E8" s="253"/>
      <c r="F8" s="253"/>
      <c r="G8" s="253"/>
      <c r="H8" s="253"/>
      <c r="I8" s="253"/>
    </row>
    <row r="9" spans="2:9" ht="12.75">
      <c r="B9" s="253"/>
      <c r="C9" s="253"/>
      <c r="D9" s="253"/>
      <c r="E9" s="253"/>
      <c r="F9" s="253"/>
      <c r="G9" s="253"/>
      <c r="H9" s="253"/>
      <c r="I9" s="253"/>
    </row>
    <row r="10" spans="2:9" ht="12.75">
      <c r="B10" s="253"/>
      <c r="C10" s="253"/>
      <c r="D10" s="253"/>
      <c r="E10" s="253"/>
      <c r="F10" s="253"/>
      <c r="G10" s="253"/>
      <c r="H10" s="253"/>
      <c r="I10" s="253"/>
    </row>
    <row r="11" spans="2:9" ht="12.75">
      <c r="B11" s="253"/>
      <c r="C11" s="253"/>
      <c r="D11" s="253"/>
      <c r="E11" s="253"/>
      <c r="F11" s="253"/>
      <c r="G11" s="253"/>
      <c r="H11" s="253"/>
      <c r="I11" s="253"/>
    </row>
    <row r="12" spans="2:9" ht="12.75">
      <c r="B12" s="253"/>
      <c r="C12" s="253"/>
      <c r="D12" s="253"/>
      <c r="E12" s="253"/>
      <c r="F12" s="253"/>
      <c r="G12" s="253"/>
      <c r="H12" s="253"/>
      <c r="I12" s="253"/>
    </row>
    <row r="13" spans="2:9" ht="12.75">
      <c r="B13" s="253"/>
      <c r="C13" s="253"/>
      <c r="D13" s="253"/>
      <c r="E13" s="253"/>
      <c r="F13" s="253"/>
      <c r="G13" s="253"/>
      <c r="H13" s="253"/>
      <c r="I13" s="253"/>
    </row>
    <row r="14" spans="2:9" ht="12.75">
      <c r="B14" s="253"/>
      <c r="C14" s="253"/>
      <c r="D14" s="253"/>
      <c r="E14" s="253"/>
      <c r="F14" s="253"/>
      <c r="G14" s="253"/>
      <c r="H14" s="253"/>
      <c r="I14" s="253"/>
    </row>
    <row r="15" spans="2:9" ht="12.75">
      <c r="B15" s="253"/>
      <c r="C15" s="253"/>
      <c r="D15" s="253"/>
      <c r="E15" s="253"/>
      <c r="F15" s="253"/>
      <c r="G15" s="253"/>
      <c r="H15" s="253"/>
      <c r="I15" s="253"/>
    </row>
    <row r="16" spans="2:9" ht="12.75">
      <c r="B16" s="253"/>
      <c r="C16" s="253"/>
      <c r="D16" s="253"/>
      <c r="E16" s="253"/>
      <c r="F16" s="253"/>
      <c r="G16" s="253"/>
      <c r="H16" s="253"/>
      <c r="I16" s="253"/>
    </row>
    <row r="17" spans="2:11" ht="12.75">
      <c r="B17" s="253"/>
      <c r="C17" s="253"/>
      <c r="D17" s="253"/>
      <c r="E17" s="253"/>
      <c r="F17" s="253"/>
      <c r="G17" s="253"/>
      <c r="H17" s="253"/>
      <c r="I17" s="253"/>
      <c r="K17" s="44" t="s">
        <v>282</v>
      </c>
    </row>
    <row r="18" spans="2:9" ht="12.75">
      <c r="B18" s="253"/>
      <c r="C18" s="253"/>
      <c r="D18" s="253"/>
      <c r="E18" s="253"/>
      <c r="F18" s="253"/>
      <c r="G18" s="253"/>
      <c r="H18" s="253"/>
      <c r="I18" s="253"/>
    </row>
    <row r="19" spans="2:9" ht="12.75">
      <c r="B19" s="253"/>
      <c r="C19" s="253"/>
      <c r="D19" s="253"/>
      <c r="E19" s="253"/>
      <c r="F19" s="253"/>
      <c r="G19" s="253"/>
      <c r="H19" s="253"/>
      <c r="I19" s="253"/>
    </row>
    <row r="20" spans="2:9" ht="12.75">
      <c r="B20" s="253"/>
      <c r="C20" s="253"/>
      <c r="D20" s="253"/>
      <c r="E20" s="253"/>
      <c r="F20" s="253"/>
      <c r="G20" s="253"/>
      <c r="H20" s="253"/>
      <c r="I20" s="253"/>
    </row>
    <row r="21" spans="2:9" ht="12.75">
      <c r="B21" s="253"/>
      <c r="C21" s="253"/>
      <c r="D21" s="253"/>
      <c r="E21" s="253"/>
      <c r="F21" s="253"/>
      <c r="G21" s="253"/>
      <c r="H21" s="253"/>
      <c r="I21" s="253"/>
    </row>
    <row r="22" spans="2:9" ht="12.75">
      <c r="B22" s="253"/>
      <c r="C22" s="253"/>
      <c r="D22" s="253"/>
      <c r="E22" s="253"/>
      <c r="F22" s="253"/>
      <c r="G22" s="253"/>
      <c r="H22" s="253"/>
      <c r="I22" s="253"/>
    </row>
    <row r="23" spans="2:9" ht="12.75">
      <c r="B23" s="253"/>
      <c r="C23" s="253"/>
      <c r="D23" s="253"/>
      <c r="E23" s="253"/>
      <c r="F23" s="253"/>
      <c r="G23" s="253"/>
      <c r="H23" s="253"/>
      <c r="I23" s="253"/>
    </row>
    <row r="24" spans="2:9" ht="12.75">
      <c r="B24" s="253"/>
      <c r="C24" s="253"/>
      <c r="D24" s="253"/>
      <c r="E24" s="253"/>
      <c r="F24" s="253"/>
      <c r="G24" s="253"/>
      <c r="H24" s="253"/>
      <c r="I24" s="253"/>
    </row>
    <row r="25" spans="2:9" ht="12.75">
      <c r="B25" s="253"/>
      <c r="C25" s="253"/>
      <c r="D25" s="253"/>
      <c r="E25" s="253"/>
      <c r="F25" s="253"/>
      <c r="G25" s="253"/>
      <c r="H25" s="253"/>
      <c r="I25" s="253"/>
    </row>
    <row r="26" spans="2:9" ht="12.75">
      <c r="B26" s="253"/>
      <c r="C26" s="253"/>
      <c r="D26" s="253"/>
      <c r="E26" s="253"/>
      <c r="F26" s="253"/>
      <c r="G26" s="253"/>
      <c r="H26" s="253"/>
      <c r="I26" s="253"/>
    </row>
    <row r="27" spans="1:22" ht="45" customHeight="1">
      <c r="A27" s="756" t="s">
        <v>153</v>
      </c>
      <c r="B27" s="756"/>
      <c r="C27" s="756"/>
      <c r="D27" s="756"/>
      <c r="E27" s="756"/>
      <c r="F27" s="756"/>
      <c r="G27" s="756"/>
      <c r="H27" s="756"/>
      <c r="I27" s="756"/>
      <c r="J27" s="756"/>
      <c r="K27" s="756"/>
      <c r="L27" s="756"/>
      <c r="M27" s="756"/>
      <c r="N27" s="756"/>
      <c r="O27" s="756"/>
      <c r="P27" s="756"/>
      <c r="Q27" s="756"/>
      <c r="R27" s="756"/>
      <c r="S27" s="756"/>
      <c r="T27" s="756"/>
      <c r="U27" s="756"/>
      <c r="V27" s="259"/>
    </row>
    <row r="28" spans="2:9" ht="12.75">
      <c r="B28" s="253"/>
      <c r="C28" s="253"/>
      <c r="D28" s="253"/>
      <c r="E28" s="253"/>
      <c r="F28" s="253"/>
      <c r="G28" s="253"/>
      <c r="H28" s="253"/>
      <c r="I28" s="253"/>
    </row>
    <row r="29" spans="2:9" ht="12.75">
      <c r="B29" s="253"/>
      <c r="C29" s="253"/>
      <c r="D29" s="253"/>
      <c r="E29" s="253"/>
      <c r="F29" s="253"/>
      <c r="G29" s="253"/>
      <c r="H29" s="253"/>
      <c r="I29" s="253"/>
    </row>
    <row r="30" spans="2:9" ht="12.75">
      <c r="B30" s="253"/>
      <c r="C30" s="253"/>
      <c r="D30" s="253"/>
      <c r="E30" s="253"/>
      <c r="F30" s="253"/>
      <c r="G30" s="253"/>
      <c r="H30" s="253"/>
      <c r="I30" s="253"/>
    </row>
    <row r="31" spans="2:9" ht="12.75">
      <c r="B31" s="253"/>
      <c r="C31" s="253"/>
      <c r="D31" s="253"/>
      <c r="E31" s="253"/>
      <c r="F31" s="253"/>
      <c r="G31" s="253"/>
      <c r="H31" s="253"/>
      <c r="I31" s="253"/>
    </row>
    <row r="32" spans="2:9" ht="12.75">
      <c r="B32" s="253"/>
      <c r="C32" s="253"/>
      <c r="D32" s="253"/>
      <c r="E32" s="253"/>
      <c r="F32" s="253"/>
      <c r="G32" s="253"/>
      <c r="H32" s="253"/>
      <c r="I32" s="253"/>
    </row>
    <row r="33" spans="2:9" ht="12.75">
      <c r="B33" s="253"/>
      <c r="C33" s="253"/>
      <c r="D33" s="253"/>
      <c r="E33" s="253"/>
      <c r="F33" s="253"/>
      <c r="G33" s="253"/>
      <c r="H33" s="253"/>
      <c r="I33" s="253"/>
    </row>
    <row r="34" spans="2:9" ht="12.75">
      <c r="B34" s="253"/>
      <c r="C34" s="253"/>
      <c r="D34" s="253"/>
      <c r="E34" s="253"/>
      <c r="F34" s="253"/>
      <c r="G34" s="253"/>
      <c r="H34" s="253"/>
      <c r="I34" s="253"/>
    </row>
    <row r="35" spans="2:9" ht="12.75">
      <c r="B35" s="253"/>
      <c r="C35" s="253"/>
      <c r="D35" s="253"/>
      <c r="E35" s="253"/>
      <c r="F35" s="253"/>
      <c r="G35" s="253"/>
      <c r="H35" s="253"/>
      <c r="I35" s="253"/>
    </row>
    <row r="36" spans="2:9" ht="12.75">
      <c r="B36" s="253"/>
      <c r="C36" s="253"/>
      <c r="D36" s="253"/>
      <c r="E36" s="253"/>
      <c r="F36" s="253"/>
      <c r="G36" s="253"/>
      <c r="H36" s="253"/>
      <c r="I36" s="253"/>
    </row>
    <row r="37" spans="2:9" ht="12.75">
      <c r="B37" s="253"/>
      <c r="C37" s="253"/>
      <c r="D37" s="253"/>
      <c r="E37" s="253"/>
      <c r="F37" s="253"/>
      <c r="G37" s="253"/>
      <c r="H37" s="253"/>
      <c r="I37" s="253"/>
    </row>
    <row r="38" spans="2:9" ht="12.75">
      <c r="B38" s="253"/>
      <c r="C38" s="253"/>
      <c r="D38" s="253"/>
      <c r="E38" s="253"/>
      <c r="F38" s="253"/>
      <c r="G38" s="253"/>
      <c r="H38" s="253"/>
      <c r="I38" s="253"/>
    </row>
    <row r="39" spans="2:9" ht="12.75">
      <c r="B39" s="253"/>
      <c r="C39" s="253"/>
      <c r="D39" s="253"/>
      <c r="E39" s="253"/>
      <c r="F39" s="253"/>
      <c r="G39" s="253"/>
      <c r="H39" s="253"/>
      <c r="I39" s="253"/>
    </row>
    <row r="40" spans="2:9" ht="12.75">
      <c r="B40" s="253"/>
      <c r="C40" s="253"/>
      <c r="D40" s="253"/>
      <c r="E40" s="253"/>
      <c r="F40" s="253"/>
      <c r="G40" s="253"/>
      <c r="H40" s="253"/>
      <c r="I40" s="253"/>
    </row>
    <row r="41" spans="2:9" ht="12.75">
      <c r="B41" s="253"/>
      <c r="C41" s="253"/>
      <c r="D41" s="253"/>
      <c r="E41" s="253"/>
      <c r="F41" s="253"/>
      <c r="G41" s="253"/>
      <c r="H41" s="253"/>
      <c r="I41" s="253"/>
    </row>
    <row r="42" spans="2:9" ht="12.75">
      <c r="B42" s="253"/>
      <c r="C42" s="253"/>
      <c r="D42" s="253"/>
      <c r="E42" s="253"/>
      <c r="F42" s="253"/>
      <c r="G42" s="253"/>
      <c r="H42" s="253"/>
      <c r="I42" s="253"/>
    </row>
    <row r="43" spans="2:9" ht="12.75">
      <c r="B43" s="253"/>
      <c r="C43" s="253"/>
      <c r="D43" s="253"/>
      <c r="E43" s="253"/>
      <c r="F43" s="253"/>
      <c r="G43" s="253"/>
      <c r="H43" s="253"/>
      <c r="I43" s="253"/>
    </row>
    <row r="44" spans="2:9" ht="12.75">
      <c r="B44" s="253"/>
      <c r="C44" s="253"/>
      <c r="D44" s="253"/>
      <c r="E44" s="253"/>
      <c r="F44" s="253"/>
      <c r="G44" s="253"/>
      <c r="H44" s="253"/>
      <c r="I44" s="253"/>
    </row>
    <row r="45" spans="2:9" ht="12.75">
      <c r="B45" s="253"/>
      <c r="C45" s="253"/>
      <c r="D45" s="253"/>
      <c r="E45" s="253"/>
      <c r="F45" s="253"/>
      <c r="G45" s="253"/>
      <c r="H45" s="253"/>
      <c r="I45" s="253"/>
    </row>
    <row r="46" spans="2:9" ht="12.75">
      <c r="B46" s="253"/>
      <c r="C46" s="253"/>
      <c r="D46" s="253"/>
      <c r="E46" s="253"/>
      <c r="F46" s="253"/>
      <c r="G46" s="253"/>
      <c r="H46" s="253"/>
      <c r="I46" s="253"/>
    </row>
    <row r="47" spans="2:9" ht="12.75">
      <c r="B47" s="253"/>
      <c r="C47" s="253"/>
      <c r="D47" s="253"/>
      <c r="E47" s="253"/>
      <c r="F47" s="253"/>
      <c r="G47" s="253"/>
      <c r="H47" s="253"/>
      <c r="I47" s="253"/>
    </row>
    <row r="48" spans="2:9" ht="12.75">
      <c r="B48" s="253"/>
      <c r="C48" s="253"/>
      <c r="D48" s="253"/>
      <c r="E48" s="253"/>
      <c r="F48" s="253"/>
      <c r="G48" s="253"/>
      <c r="H48" s="253"/>
      <c r="I48" s="253"/>
    </row>
    <row r="49" spans="2:9" ht="12.75">
      <c r="B49" s="253"/>
      <c r="C49" s="253"/>
      <c r="D49" s="253"/>
      <c r="E49" s="253"/>
      <c r="F49" s="253"/>
      <c r="G49" s="253"/>
      <c r="H49" s="253"/>
      <c r="I49" s="253"/>
    </row>
    <row r="50" spans="2:9" ht="12.75">
      <c r="B50" s="253"/>
      <c r="C50" s="253"/>
      <c r="D50" s="253"/>
      <c r="E50" s="253"/>
      <c r="F50" s="253"/>
      <c r="G50" s="253"/>
      <c r="H50" s="253"/>
      <c r="I50" s="253"/>
    </row>
    <row r="51" spans="2:9" ht="12.75">
      <c r="B51" s="253"/>
      <c r="C51" s="253"/>
      <c r="D51" s="253"/>
      <c r="E51" s="253"/>
      <c r="F51" s="253"/>
      <c r="G51" s="253"/>
      <c r="H51" s="253"/>
      <c r="I51" s="253"/>
    </row>
    <row r="52" spans="2:9" ht="12.75">
      <c r="B52" s="253"/>
      <c r="C52" s="253"/>
      <c r="D52" s="253"/>
      <c r="E52" s="253"/>
      <c r="F52" s="253"/>
      <c r="G52" s="253"/>
      <c r="H52" s="253"/>
      <c r="I52" s="253"/>
    </row>
    <row r="53" spans="2:9" ht="12.75">
      <c r="B53" s="253"/>
      <c r="C53" s="253"/>
      <c r="D53" s="253"/>
      <c r="E53" s="253"/>
      <c r="F53" s="253"/>
      <c r="G53" s="253"/>
      <c r="H53" s="253"/>
      <c r="I53" s="253"/>
    </row>
    <row r="54" spans="2:9" ht="12.75">
      <c r="B54" s="253"/>
      <c r="C54" s="253"/>
      <c r="D54" s="253"/>
      <c r="E54" s="253"/>
      <c r="F54" s="253"/>
      <c r="G54" s="253"/>
      <c r="H54" s="253"/>
      <c r="I54" s="253"/>
    </row>
    <row r="55" spans="2:9" ht="12.75">
      <c r="B55" s="253"/>
      <c r="C55" s="253"/>
      <c r="D55" s="253"/>
      <c r="E55" s="253"/>
      <c r="F55" s="253"/>
      <c r="G55" s="253"/>
      <c r="H55" s="253"/>
      <c r="I55" s="253"/>
    </row>
    <row r="56" spans="2:9" ht="12.75">
      <c r="B56" s="253"/>
      <c r="C56" s="253"/>
      <c r="D56" s="253"/>
      <c r="E56" s="253"/>
      <c r="F56" s="253"/>
      <c r="G56" s="253"/>
      <c r="H56" s="253"/>
      <c r="I56" s="253"/>
    </row>
    <row r="57" spans="2:9" ht="12.75">
      <c r="B57" s="253"/>
      <c r="C57" s="253"/>
      <c r="D57" s="253"/>
      <c r="E57" s="253"/>
      <c r="F57" s="253"/>
      <c r="G57" s="253"/>
      <c r="H57" s="253"/>
      <c r="I57" s="253"/>
    </row>
    <row r="58" spans="2:9" ht="12.75">
      <c r="B58" s="253"/>
      <c r="C58" s="253"/>
      <c r="D58" s="253"/>
      <c r="E58" s="253"/>
      <c r="F58" s="253"/>
      <c r="G58" s="253"/>
      <c r="H58" s="253"/>
      <c r="I58" s="253"/>
    </row>
    <row r="59" spans="2:9" ht="12.75">
      <c r="B59" s="253"/>
      <c r="C59" s="253"/>
      <c r="D59" s="253"/>
      <c r="E59" s="253"/>
      <c r="F59" s="253"/>
      <c r="G59" s="253"/>
      <c r="H59" s="253"/>
      <c r="I59" s="253"/>
    </row>
    <row r="60" spans="2:9" ht="12.75">
      <c r="B60" s="253"/>
      <c r="C60" s="253"/>
      <c r="D60" s="253"/>
      <c r="E60" s="253"/>
      <c r="F60" s="253"/>
      <c r="G60" s="253"/>
      <c r="H60" s="253"/>
      <c r="I60" s="253"/>
    </row>
    <row r="61" spans="2:9" ht="12.75">
      <c r="B61" s="253"/>
      <c r="C61" s="253"/>
      <c r="D61" s="253"/>
      <c r="E61" s="253"/>
      <c r="F61" s="253"/>
      <c r="G61" s="253"/>
      <c r="H61" s="253"/>
      <c r="I61" s="253"/>
    </row>
    <row r="62" spans="2:9" ht="12.75">
      <c r="B62" s="253"/>
      <c r="C62" s="253"/>
      <c r="D62" s="253"/>
      <c r="E62" s="253"/>
      <c r="F62" s="253"/>
      <c r="G62" s="253"/>
      <c r="H62" s="253"/>
      <c r="I62" s="253"/>
    </row>
    <row r="63" spans="2:9" ht="12.75">
      <c r="B63" s="253"/>
      <c r="C63" s="253"/>
      <c r="D63" s="253"/>
      <c r="E63" s="253"/>
      <c r="F63" s="253"/>
      <c r="G63" s="253"/>
      <c r="H63" s="253"/>
      <c r="I63" s="253"/>
    </row>
    <row r="64" spans="2:9" ht="12.75">
      <c r="B64" s="253"/>
      <c r="C64" s="253"/>
      <c r="D64" s="253"/>
      <c r="E64" s="253"/>
      <c r="F64" s="253"/>
      <c r="G64" s="253"/>
      <c r="H64" s="253"/>
      <c r="I64" s="253"/>
    </row>
    <row r="65" spans="2:9" ht="12.75">
      <c r="B65" s="253"/>
      <c r="C65" s="253"/>
      <c r="D65" s="253"/>
      <c r="E65" s="253"/>
      <c r="F65" s="253"/>
      <c r="G65" s="253"/>
      <c r="H65" s="253"/>
      <c r="I65" s="253"/>
    </row>
    <row r="66" spans="2:9" ht="12.75">
      <c r="B66" s="253"/>
      <c r="C66" s="253"/>
      <c r="D66" s="253"/>
      <c r="E66" s="253"/>
      <c r="F66" s="253"/>
      <c r="G66" s="253"/>
      <c r="H66" s="253"/>
      <c r="I66" s="253"/>
    </row>
    <row r="67" spans="2:9" ht="12.75">
      <c r="B67" s="253"/>
      <c r="C67" s="253"/>
      <c r="D67" s="253"/>
      <c r="E67" s="253"/>
      <c r="F67" s="253"/>
      <c r="G67" s="253"/>
      <c r="H67" s="253"/>
      <c r="I67" s="253"/>
    </row>
    <row r="68" spans="2:9" ht="12.75">
      <c r="B68" s="253"/>
      <c r="C68" s="253"/>
      <c r="D68" s="253"/>
      <c r="E68" s="253"/>
      <c r="F68" s="253"/>
      <c r="G68" s="253"/>
      <c r="H68" s="253"/>
      <c r="I68" s="253"/>
    </row>
    <row r="69" spans="2:9" ht="12.75">
      <c r="B69" s="253"/>
      <c r="C69" s="253"/>
      <c r="D69" s="253"/>
      <c r="E69" s="253"/>
      <c r="F69" s="253"/>
      <c r="G69" s="253"/>
      <c r="H69" s="253"/>
      <c r="I69" s="253"/>
    </row>
    <row r="70" spans="2:9" ht="12.75">
      <c r="B70" s="253"/>
      <c r="C70" s="253"/>
      <c r="D70" s="253"/>
      <c r="E70" s="253"/>
      <c r="F70" s="253"/>
      <c r="G70" s="253"/>
      <c r="H70" s="253"/>
      <c r="I70" s="253"/>
    </row>
    <row r="71" spans="2:9" ht="12.75">
      <c r="B71" s="253"/>
      <c r="C71" s="253"/>
      <c r="D71" s="253"/>
      <c r="E71" s="253"/>
      <c r="F71" s="253"/>
      <c r="G71" s="253"/>
      <c r="H71" s="253"/>
      <c r="I71" s="253"/>
    </row>
    <row r="72" spans="2:9" ht="12.75">
      <c r="B72" s="253"/>
      <c r="C72" s="253"/>
      <c r="D72" s="253"/>
      <c r="E72" s="253"/>
      <c r="F72" s="253"/>
      <c r="G72" s="253"/>
      <c r="H72" s="253"/>
      <c r="I72" s="253"/>
    </row>
    <row r="73" spans="2:9" ht="12.75">
      <c r="B73" s="253"/>
      <c r="C73" s="253"/>
      <c r="D73" s="253"/>
      <c r="E73" s="253"/>
      <c r="F73" s="253"/>
      <c r="G73" s="253"/>
      <c r="H73" s="253"/>
      <c r="I73" s="253"/>
    </row>
    <row r="74" spans="2:9" ht="12.75">
      <c r="B74" s="253"/>
      <c r="C74" s="253"/>
      <c r="D74" s="253"/>
      <c r="E74" s="253"/>
      <c r="F74" s="253"/>
      <c r="G74" s="253"/>
      <c r="H74" s="253"/>
      <c r="I74" s="253"/>
    </row>
    <row r="75" spans="2:9" ht="12.75">
      <c r="B75" s="253"/>
      <c r="C75" s="253"/>
      <c r="D75" s="253"/>
      <c r="E75" s="253"/>
      <c r="F75" s="253"/>
      <c r="G75" s="253"/>
      <c r="H75" s="253"/>
      <c r="I75" s="253"/>
    </row>
    <row r="76" spans="2:9" ht="12.75">
      <c r="B76" s="253"/>
      <c r="C76" s="253"/>
      <c r="D76" s="253"/>
      <c r="E76" s="253"/>
      <c r="F76" s="253"/>
      <c r="G76" s="253"/>
      <c r="H76" s="253"/>
      <c r="I76" s="253"/>
    </row>
    <row r="77" spans="2:9" ht="12.75">
      <c r="B77" s="253"/>
      <c r="C77" s="253"/>
      <c r="D77" s="253"/>
      <c r="E77" s="253"/>
      <c r="F77" s="253"/>
      <c r="G77" s="253"/>
      <c r="H77" s="253"/>
      <c r="I77" s="253"/>
    </row>
    <row r="78" spans="1:9" ht="12.75">
      <c r="A78" s="488"/>
      <c r="B78" s="253"/>
      <c r="C78" s="253"/>
      <c r="D78" s="253"/>
      <c r="E78" s="253"/>
      <c r="F78" s="253"/>
      <c r="G78" s="253"/>
      <c r="H78" s="253"/>
      <c r="I78" s="253"/>
    </row>
    <row r="79" spans="2:9" ht="12.75">
      <c r="B79" s="253"/>
      <c r="C79" s="253"/>
      <c r="D79" s="253"/>
      <c r="E79" s="253"/>
      <c r="F79" s="253"/>
      <c r="G79" s="253"/>
      <c r="H79" s="253"/>
      <c r="I79" s="253"/>
    </row>
    <row r="80" spans="2:9" ht="12.75">
      <c r="B80" s="253"/>
      <c r="C80" s="253"/>
      <c r="D80" s="253"/>
      <c r="E80" s="253"/>
      <c r="F80" s="253"/>
      <c r="G80" s="253"/>
      <c r="H80" s="253"/>
      <c r="I80" s="253"/>
    </row>
    <row r="81" spans="2:9" ht="12.75">
      <c r="B81" s="253"/>
      <c r="C81" s="253"/>
      <c r="D81" s="253"/>
      <c r="E81" s="253"/>
      <c r="F81" s="253"/>
      <c r="G81" s="253"/>
      <c r="H81" s="253"/>
      <c r="I81" s="253"/>
    </row>
    <row r="82" spans="2:9" ht="12.75">
      <c r="B82" s="253"/>
      <c r="C82" s="253"/>
      <c r="D82" s="253"/>
      <c r="E82" s="253"/>
      <c r="F82" s="253"/>
      <c r="G82" s="253"/>
      <c r="H82" s="253"/>
      <c r="I82" s="253"/>
    </row>
    <row r="83" spans="2:9" ht="12.75">
      <c r="B83" s="253"/>
      <c r="C83" s="253"/>
      <c r="D83" s="253"/>
      <c r="E83" s="253"/>
      <c r="F83" s="253"/>
      <c r="G83" s="253"/>
      <c r="H83" s="253"/>
      <c r="I83" s="253"/>
    </row>
    <row r="84" spans="2:9" ht="12.75">
      <c r="B84" s="253"/>
      <c r="C84" s="253"/>
      <c r="D84" s="253"/>
      <c r="E84" s="253"/>
      <c r="F84" s="253"/>
      <c r="G84" s="253"/>
      <c r="H84" s="253"/>
      <c r="I84" s="253"/>
    </row>
    <row r="85" spans="2:9" ht="12.75">
      <c r="B85" s="253"/>
      <c r="C85" s="253"/>
      <c r="D85" s="253"/>
      <c r="E85" s="253"/>
      <c r="F85" s="253"/>
      <c r="G85" s="253"/>
      <c r="H85" s="253"/>
      <c r="I85" s="253"/>
    </row>
    <row r="86" spans="2:9" ht="12.75">
      <c r="B86" s="253"/>
      <c r="C86" s="253"/>
      <c r="D86" s="253"/>
      <c r="E86" s="253"/>
      <c r="F86" s="253"/>
      <c r="G86" s="253"/>
      <c r="H86" s="253"/>
      <c r="I86" s="253"/>
    </row>
    <row r="87" spans="1:22" ht="35.25" customHeight="1">
      <c r="A87" s="764" t="s">
        <v>283</v>
      </c>
      <c r="B87" s="764"/>
      <c r="C87" s="764"/>
      <c r="D87" s="764"/>
      <c r="E87" s="764"/>
      <c r="F87" s="764"/>
      <c r="G87" s="764"/>
      <c r="H87" s="764"/>
      <c r="I87" s="764"/>
      <c r="J87" s="764"/>
      <c r="K87" s="764"/>
      <c r="L87" s="764"/>
      <c r="M87" s="764"/>
      <c r="N87" s="764"/>
      <c r="O87" s="764"/>
      <c r="P87" s="764"/>
      <c r="Q87" s="764"/>
      <c r="R87" s="764"/>
      <c r="S87" s="764"/>
      <c r="T87" s="764"/>
      <c r="U87" s="764"/>
      <c r="V87" s="260"/>
    </row>
    <row r="88" spans="1:21" ht="20.25" customHeight="1">
      <c r="A88" s="798" t="s">
        <v>284</v>
      </c>
      <c r="B88" s="798"/>
      <c r="C88" s="798"/>
      <c r="D88" s="798"/>
      <c r="E88" s="798"/>
      <c r="F88" s="798"/>
      <c r="G88" s="798"/>
      <c r="H88" s="798"/>
      <c r="I88" s="798"/>
      <c r="J88" s="798"/>
      <c r="K88" s="798"/>
      <c r="L88" s="798"/>
      <c r="M88" s="798"/>
      <c r="N88" s="798"/>
      <c r="O88" s="798"/>
      <c r="P88" s="798"/>
      <c r="Q88" s="798"/>
      <c r="R88" s="798"/>
      <c r="S88" s="798"/>
      <c r="T88" s="798"/>
      <c r="U88" s="798"/>
    </row>
    <row r="89" spans="2:9" ht="12.75">
      <c r="B89" s="253"/>
      <c r="C89" s="253"/>
      <c r="D89" s="253"/>
      <c r="E89" s="253"/>
      <c r="F89" s="253"/>
      <c r="G89" s="253"/>
      <c r="H89" s="253"/>
      <c r="I89" s="253"/>
    </row>
    <row r="90" spans="2:9" ht="12.75">
      <c r="B90" s="253"/>
      <c r="C90" s="253"/>
      <c r="D90" s="253"/>
      <c r="E90" s="253"/>
      <c r="F90" s="253"/>
      <c r="G90" s="253"/>
      <c r="H90" s="253"/>
      <c r="I90" s="253"/>
    </row>
    <row r="91" spans="2:9" ht="12.75">
      <c r="B91" s="253"/>
      <c r="C91" s="253"/>
      <c r="D91" s="253"/>
      <c r="E91" s="253"/>
      <c r="F91" s="253"/>
      <c r="G91" s="253"/>
      <c r="H91" s="253"/>
      <c r="I91" s="253"/>
    </row>
    <row r="92" spans="2:9" ht="12.75">
      <c r="B92" s="253"/>
      <c r="C92" s="253"/>
      <c r="D92" s="253"/>
      <c r="E92" s="253"/>
      <c r="F92" s="253"/>
      <c r="G92" s="253"/>
      <c r="H92" s="253"/>
      <c r="I92" s="253"/>
    </row>
    <row r="93" spans="1:22" ht="33.75" customHeight="1">
      <c r="A93" s="765" t="s">
        <v>285</v>
      </c>
      <c r="B93" s="765"/>
      <c r="C93" s="765"/>
      <c r="D93" s="765"/>
      <c r="E93" s="765"/>
      <c r="F93" s="765"/>
      <c r="G93" s="765"/>
      <c r="H93" s="765"/>
      <c r="I93" s="765"/>
      <c r="J93" s="765"/>
      <c r="K93" s="765"/>
      <c r="L93" s="765"/>
      <c r="M93" s="765"/>
      <c r="N93" s="765"/>
      <c r="O93" s="765"/>
      <c r="P93" s="765"/>
      <c r="Q93" s="765"/>
      <c r="R93" s="765"/>
      <c r="S93" s="765"/>
      <c r="T93" s="765"/>
      <c r="U93" s="765"/>
      <c r="V93" s="261"/>
    </row>
    <row r="94" spans="2:9" ht="12.75">
      <c r="B94" s="253"/>
      <c r="C94" s="253"/>
      <c r="D94" s="253"/>
      <c r="E94" s="253"/>
      <c r="F94" s="253"/>
      <c r="G94" s="253"/>
      <c r="H94" s="253"/>
      <c r="I94" s="253"/>
    </row>
    <row r="95" spans="2:9" ht="12.75">
      <c r="B95" s="253"/>
      <c r="C95" s="253"/>
      <c r="D95" s="253"/>
      <c r="E95" s="253"/>
      <c r="F95" s="253"/>
      <c r="G95" s="253"/>
      <c r="H95" s="253"/>
      <c r="I95" s="253"/>
    </row>
    <row r="96" spans="2:9" ht="12.75">
      <c r="B96" s="253"/>
      <c r="C96" s="253"/>
      <c r="D96" s="253"/>
      <c r="E96" s="253"/>
      <c r="F96" s="253"/>
      <c r="G96" s="253"/>
      <c r="H96" s="253"/>
      <c r="I96" s="253"/>
    </row>
    <row r="97" spans="2:9" ht="12.75">
      <c r="B97" s="253"/>
      <c r="C97" s="253"/>
      <c r="D97" s="253"/>
      <c r="E97" s="253"/>
      <c r="F97" s="253"/>
      <c r="G97" s="253"/>
      <c r="H97" s="253"/>
      <c r="I97" s="253"/>
    </row>
    <row r="98" spans="1:22" ht="15.75" customHeight="1">
      <c r="A98" s="766" t="s">
        <v>155</v>
      </c>
      <c r="B98" s="766"/>
      <c r="C98" s="766"/>
      <c r="D98" s="766"/>
      <c r="E98" s="766"/>
      <c r="F98" s="766"/>
      <c r="G98" s="766"/>
      <c r="H98" s="766"/>
      <c r="I98" s="766"/>
      <c r="J98" s="766"/>
      <c r="K98" s="766"/>
      <c r="L98" s="766"/>
      <c r="M98" s="766"/>
      <c r="N98" s="766"/>
      <c r="O98" s="766"/>
      <c r="P98" s="766"/>
      <c r="Q98" s="766"/>
      <c r="R98" s="766"/>
      <c r="S98" s="766"/>
      <c r="T98" s="766"/>
      <c r="U98" s="766"/>
      <c r="V98" s="262"/>
    </row>
    <row r="99" spans="2:9" ht="12.75">
      <c r="B99" s="253"/>
      <c r="C99" s="253"/>
      <c r="D99" s="253"/>
      <c r="E99" s="253"/>
      <c r="F99" s="253"/>
      <c r="G99" s="253"/>
      <c r="H99" s="253"/>
      <c r="I99" s="253"/>
    </row>
    <row r="100" spans="2:9" ht="12.75">
      <c r="B100" s="253"/>
      <c r="C100" s="253"/>
      <c r="D100" s="253"/>
      <c r="E100" s="253"/>
      <c r="F100" s="253"/>
      <c r="G100" s="253"/>
      <c r="H100" s="253"/>
      <c r="I100" s="253"/>
    </row>
    <row r="101" spans="2:9" ht="12.75">
      <c r="B101" s="253"/>
      <c r="C101" s="253"/>
      <c r="D101" s="253"/>
      <c r="E101" s="253"/>
      <c r="F101" s="253"/>
      <c r="G101" s="253"/>
      <c r="H101" s="253"/>
      <c r="I101" s="253"/>
    </row>
    <row r="102" spans="2:9" ht="12.75">
      <c r="B102" s="253"/>
      <c r="C102" s="253"/>
      <c r="D102" s="253"/>
      <c r="E102" s="253"/>
      <c r="F102" s="253"/>
      <c r="G102" s="253"/>
      <c r="H102" s="253"/>
      <c r="I102" s="253"/>
    </row>
    <row r="108" ht="12.75" hidden="1" collapsed="1"/>
    <row r="109" ht="12.75" hidden="1" collapsed="1"/>
    <row r="110" ht="12.75" hidden="1" collapsed="1"/>
    <row r="111" ht="12.75" hidden="1" collapsed="1"/>
    <row r="112" ht="12.75" hidden="1" collapsed="1"/>
    <row r="113" ht="12.75" hidden="1" collapsed="1"/>
    <row r="114" ht="12.75" hidden="1" collapsed="1"/>
    <row r="115" ht="12.75" hidden="1" collapsed="1"/>
    <row r="116" ht="12.75" hidden="1" collapsed="1"/>
    <row r="117" ht="12.75" hidden="1" collapsed="1"/>
    <row r="118" ht="12.75" hidden="1" collapsed="1"/>
    <row r="119" ht="12.75" hidden="1" collapsed="1"/>
    <row r="120" spans="1:23" s="254" customFormat="1" ht="21.75" customHeight="1">
      <c r="A120" s="744" t="s">
        <v>156</v>
      </c>
      <c r="B120" s="745"/>
      <c r="C120" s="745"/>
      <c r="D120" s="745"/>
      <c r="E120" s="745"/>
      <c r="F120" s="745"/>
      <c r="G120" s="745"/>
      <c r="H120" s="745"/>
      <c r="I120" s="745"/>
      <c r="J120" s="745"/>
      <c r="K120" s="745"/>
      <c r="L120" s="745"/>
      <c r="M120" s="745"/>
      <c r="N120" s="745"/>
      <c r="O120" s="745"/>
      <c r="P120" s="745"/>
      <c r="Q120" s="745"/>
      <c r="R120" s="745"/>
      <c r="S120" s="745"/>
      <c r="T120" s="745"/>
      <c r="U120" s="745"/>
      <c r="V120" s="745"/>
      <c r="W120" s="746"/>
    </row>
    <row r="121" spans="1:23" s="254" customFormat="1" ht="24" customHeight="1">
      <c r="A121" s="757" t="s">
        <v>157</v>
      </c>
      <c r="B121" s="758"/>
      <c r="C121" s="758"/>
      <c r="D121" s="758"/>
      <c r="E121" s="758"/>
      <c r="F121" s="758"/>
      <c r="G121" s="758"/>
      <c r="H121" s="758"/>
      <c r="I121" s="758"/>
      <c r="J121" s="758"/>
      <c r="K121" s="758"/>
      <c r="L121" s="758"/>
      <c r="M121" s="758"/>
      <c r="N121" s="758"/>
      <c r="O121" s="758"/>
      <c r="P121" s="758"/>
      <c r="Q121" s="758"/>
      <c r="R121" s="758"/>
      <c r="S121" s="758"/>
      <c r="T121" s="758"/>
      <c r="U121" s="758"/>
      <c r="V121" s="758"/>
      <c r="W121" s="759"/>
    </row>
    <row r="122" spans="1:23" s="254" customFormat="1" ht="5.25" customHeight="1">
      <c r="A122" s="489"/>
      <c r="B122" s="256"/>
      <c r="C122" s="256"/>
      <c r="D122" s="256"/>
      <c r="E122" s="256"/>
      <c r="F122" s="256"/>
      <c r="G122" s="256"/>
      <c r="H122" s="256"/>
      <c r="I122" s="256"/>
      <c r="J122" s="256"/>
      <c r="K122" s="256"/>
      <c r="L122" s="256"/>
      <c r="M122" s="520"/>
      <c r="N122" s="520"/>
      <c r="O122" s="256"/>
      <c r="P122" s="520"/>
      <c r="Q122" s="520"/>
      <c r="R122" s="256"/>
      <c r="S122" s="540"/>
      <c r="V122" s="256"/>
      <c r="W122" s="256"/>
    </row>
    <row r="123" spans="1:23" s="255" customFormat="1" ht="23.25" customHeight="1">
      <c r="A123" s="696" t="s">
        <v>158</v>
      </c>
      <c r="B123" s="697"/>
      <c r="C123" s="697"/>
      <c r="D123" s="697"/>
      <c r="E123" s="697"/>
      <c r="F123" s="697"/>
      <c r="G123" s="697"/>
      <c r="H123" s="697"/>
      <c r="I123" s="697"/>
      <c r="J123" s="697"/>
      <c r="K123" s="697"/>
      <c r="L123" s="697"/>
      <c r="M123" s="697"/>
      <c r="N123" s="697"/>
      <c r="O123" s="697"/>
      <c r="P123" s="697"/>
      <c r="Q123" s="697"/>
      <c r="R123" s="697"/>
      <c r="S123" s="697"/>
      <c r="T123" s="697"/>
      <c r="U123" s="697"/>
      <c r="V123" s="697"/>
      <c r="W123" s="698"/>
    </row>
    <row r="124" spans="1:23" ht="4.5" customHeight="1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V124" s="52"/>
      <c r="W124" s="52"/>
    </row>
    <row r="125" spans="1:23" ht="33.75" customHeight="1">
      <c r="A125" s="747" t="s">
        <v>159</v>
      </c>
      <c r="B125" s="707" t="s">
        <v>101</v>
      </c>
      <c r="C125" s="708"/>
      <c r="D125" s="709" t="s">
        <v>160</v>
      </c>
      <c r="E125" s="788" t="s">
        <v>161</v>
      </c>
      <c r="F125" s="794" t="s">
        <v>162</v>
      </c>
      <c r="G125" s="794" t="s">
        <v>163</v>
      </c>
      <c r="H125" s="794" t="s">
        <v>164</v>
      </c>
      <c r="I125" s="788" t="s">
        <v>286</v>
      </c>
      <c r="J125" s="790" t="s">
        <v>166</v>
      </c>
      <c r="K125" s="796"/>
      <c r="L125" s="797"/>
      <c r="M125" s="703" t="s">
        <v>167</v>
      </c>
      <c r="N125" s="799"/>
      <c r="O125" s="800" t="s">
        <v>168</v>
      </c>
      <c r="P125" s="702" t="s">
        <v>169</v>
      </c>
      <c r="Q125" s="703"/>
      <c r="R125" s="723" t="s">
        <v>170</v>
      </c>
      <c r="S125" s="691" t="s">
        <v>171</v>
      </c>
      <c r="T125" s="692"/>
      <c r="U125" s="786" t="s">
        <v>172</v>
      </c>
      <c r="V125" s="785" t="s">
        <v>287</v>
      </c>
      <c r="W125" s="705"/>
    </row>
    <row r="126" spans="1:23" ht="42.75" customHeight="1">
      <c r="A126" s="748"/>
      <c r="B126" s="283" t="s">
        <v>173</v>
      </c>
      <c r="C126" s="343" t="s">
        <v>174</v>
      </c>
      <c r="D126" s="710"/>
      <c r="E126" s="789"/>
      <c r="F126" s="795"/>
      <c r="G126" s="795"/>
      <c r="H126" s="795"/>
      <c r="I126" s="789"/>
      <c r="J126" s="611" t="s">
        <v>288</v>
      </c>
      <c r="K126" s="611" t="s">
        <v>289</v>
      </c>
      <c r="L126" s="611" t="s">
        <v>290</v>
      </c>
      <c r="M126" s="521" t="s">
        <v>173</v>
      </c>
      <c r="N126" s="632" t="s">
        <v>174</v>
      </c>
      <c r="O126" s="801"/>
      <c r="P126" s="531" t="s">
        <v>178</v>
      </c>
      <c r="Q126" s="521" t="s">
        <v>174</v>
      </c>
      <c r="R126" s="724"/>
      <c r="S126" s="550" t="s">
        <v>178</v>
      </c>
      <c r="T126" s="344" t="s">
        <v>174</v>
      </c>
      <c r="U126" s="787"/>
      <c r="V126" s="345" t="s">
        <v>291</v>
      </c>
      <c r="W126" s="609" t="s">
        <v>292</v>
      </c>
    </row>
    <row r="127" spans="1:23" ht="12.75" customHeight="1">
      <c r="A127" s="749"/>
      <c r="B127" s="268" t="s">
        <v>30</v>
      </c>
      <c r="C127" s="263" t="s">
        <v>179</v>
      </c>
      <c r="D127" s="269" t="s">
        <v>180</v>
      </c>
      <c r="E127" s="263" t="s">
        <v>35</v>
      </c>
      <c r="F127" s="263" t="s">
        <v>26</v>
      </c>
      <c r="G127" s="263" t="s">
        <v>28</v>
      </c>
      <c r="H127" s="263" t="s">
        <v>181</v>
      </c>
      <c r="I127" s="263" t="s">
        <v>182</v>
      </c>
      <c r="J127" s="263" t="s">
        <v>183</v>
      </c>
      <c r="K127" s="263" t="s">
        <v>31</v>
      </c>
      <c r="L127" s="263" t="s">
        <v>184</v>
      </c>
      <c r="M127" s="522" t="s">
        <v>185</v>
      </c>
      <c r="N127" s="522" t="s">
        <v>29</v>
      </c>
      <c r="O127" s="636" t="s">
        <v>186</v>
      </c>
      <c r="P127" s="532" t="s">
        <v>33</v>
      </c>
      <c r="Q127" s="522" t="s">
        <v>187</v>
      </c>
      <c r="R127" s="269" t="s">
        <v>188</v>
      </c>
      <c r="S127" s="522" t="s">
        <v>189</v>
      </c>
      <c r="T127" s="263" t="s">
        <v>190</v>
      </c>
      <c r="U127" s="263" t="s">
        <v>191</v>
      </c>
      <c r="V127" s="268" t="s">
        <v>33</v>
      </c>
      <c r="W127" s="269" t="s">
        <v>187</v>
      </c>
    </row>
    <row r="128" spans="1:23" ht="24" customHeight="1">
      <c r="A128" s="323" t="s">
        <v>293</v>
      </c>
      <c r="B128" s="628">
        <f>SUM(B129:B130)</f>
        <v>844</v>
      </c>
      <c r="C128" s="623">
        <f>SUM(C129:C130)</f>
        <v>17</v>
      </c>
      <c r="D128" s="287">
        <f>SUM(D129:D130)</f>
        <v>861</v>
      </c>
      <c r="E128" s="258">
        <f>SUM(E129:E130)</f>
        <v>9</v>
      </c>
      <c r="F128" s="623">
        <f>SUM(F129:F130)</f>
        <v>4</v>
      </c>
      <c r="G128" s="623">
        <f>SUM(G129:G130)</f>
        <v>0</v>
      </c>
      <c r="H128" s="623">
        <f>SUM(H129:H130)</f>
        <v>0</v>
      </c>
      <c r="I128" s="623">
        <f>SUM(I129:I130)</f>
        <v>2</v>
      </c>
      <c r="J128" s="623">
        <f>SUM(J129:J130)</f>
        <v>203</v>
      </c>
      <c r="K128" s="623">
        <f>SUM(K129:K130)</f>
        <v>34</v>
      </c>
      <c r="L128" s="623">
        <f>SUM(L129:L130)</f>
        <v>67</v>
      </c>
      <c r="M128" s="528">
        <f>SUM(M129:M130)</f>
        <v>319</v>
      </c>
      <c r="N128" s="633">
        <f>SUM(N129:N130)</f>
        <v>8</v>
      </c>
      <c r="O128" s="637">
        <f>SUM(O129:O130)</f>
        <v>327</v>
      </c>
      <c r="P128" s="537">
        <f>SUM(P129:P130)</f>
        <v>197</v>
      </c>
      <c r="Q128" s="528">
        <f>SUM(Q129:Q130)</f>
        <v>8</v>
      </c>
      <c r="R128" s="287">
        <f>SUM(R129:R130)</f>
        <v>205</v>
      </c>
      <c r="S128" s="588">
        <f>SUM(S129:S130)</f>
        <v>328</v>
      </c>
      <c r="T128" s="623">
        <f>SUM(T129:T130)</f>
        <v>1</v>
      </c>
      <c r="U128" s="288">
        <f>SUM(U129:U130)</f>
        <v>329</v>
      </c>
      <c r="V128" s="628">
        <f>SUM(V129:V130)</f>
        <v>1573</v>
      </c>
      <c r="W128" s="287">
        <f>SUM(W129:W130)</f>
        <v>831</v>
      </c>
    </row>
    <row r="129" spans="1:33" s="251" customFormat="1" ht="42" customHeight="1">
      <c r="A129" s="624" t="s">
        <v>294</v>
      </c>
      <c r="B129" s="398">
        <v>676</v>
      </c>
      <c r="C129" s="368">
        <v>6</v>
      </c>
      <c r="D129" s="369">
        <f>SUM(B129:C129)</f>
        <v>682</v>
      </c>
      <c r="E129" s="626">
        <v>9</v>
      </c>
      <c r="F129" s="431">
        <v>4</v>
      </c>
      <c r="G129" s="431">
        <v>0</v>
      </c>
      <c r="H129" s="431">
        <v>0</v>
      </c>
      <c r="I129" s="431">
        <v>2</v>
      </c>
      <c r="J129" s="431">
        <v>162</v>
      </c>
      <c r="K129" s="431">
        <v>31</v>
      </c>
      <c r="L129" s="431">
        <v>49</v>
      </c>
      <c r="M129" s="450">
        <f>SUM(E129:L129)</f>
        <v>257</v>
      </c>
      <c r="N129" s="634">
        <v>0</v>
      </c>
      <c r="O129" s="638">
        <f>SUM(M129:N129)</f>
        <v>257</v>
      </c>
      <c r="P129" s="533">
        <v>195</v>
      </c>
      <c r="Q129" s="450">
        <v>6</v>
      </c>
      <c r="R129" s="372">
        <f>+P129+Q129</f>
        <v>201</v>
      </c>
      <c r="S129" s="535">
        <f>+B129-M129-P129</f>
        <v>224</v>
      </c>
      <c r="T129" s="646">
        <f>+C129-N129-Q129</f>
        <v>0</v>
      </c>
      <c r="U129" s="630">
        <f>+S129+T129</f>
        <v>224</v>
      </c>
      <c r="V129" s="394">
        <v>1201</v>
      </c>
      <c r="W129" s="372">
        <v>671</v>
      </c>
      <c r="X129" s="252"/>
      <c r="Y129" s="252"/>
      <c r="Z129" s="252"/>
      <c r="AA129" s="252"/>
      <c r="AB129" s="252"/>
      <c r="AC129" s="252"/>
      <c r="AD129" s="252"/>
      <c r="AE129" s="252"/>
      <c r="AF129" s="252"/>
      <c r="AG129" s="252"/>
    </row>
    <row r="130" spans="1:33" s="251" customFormat="1" ht="42" customHeight="1">
      <c r="A130" s="625" t="s">
        <v>295</v>
      </c>
      <c r="B130" s="498">
        <v>168</v>
      </c>
      <c r="C130" s="374">
        <v>11</v>
      </c>
      <c r="D130" s="375">
        <f>SUM(B130:C130)</f>
        <v>179</v>
      </c>
      <c r="E130" s="627">
        <v>0</v>
      </c>
      <c r="F130" s="615">
        <v>0</v>
      </c>
      <c r="G130" s="615">
        <v>0</v>
      </c>
      <c r="H130" s="615">
        <v>0</v>
      </c>
      <c r="I130" s="615">
        <v>0</v>
      </c>
      <c r="J130" s="615">
        <v>41</v>
      </c>
      <c r="K130" s="615">
        <v>3</v>
      </c>
      <c r="L130" s="615">
        <v>18</v>
      </c>
      <c r="M130" s="616">
        <f>SUM(E130:L130)</f>
        <v>62</v>
      </c>
      <c r="N130" s="635">
        <v>8</v>
      </c>
      <c r="O130" s="639">
        <f>SUM(M130:N130)</f>
        <v>70</v>
      </c>
      <c r="P130" s="570">
        <v>2</v>
      </c>
      <c r="Q130" s="616">
        <v>2</v>
      </c>
      <c r="R130" s="621">
        <f>+P130+Q130</f>
        <v>4</v>
      </c>
      <c r="S130" s="629">
        <f>+B130-M130-P130</f>
        <v>104</v>
      </c>
      <c r="T130" s="641">
        <f>+C130-N130-Q130</f>
        <v>1</v>
      </c>
      <c r="U130" s="631">
        <f>+S130+T130</f>
        <v>105</v>
      </c>
      <c r="V130" s="622">
        <v>372</v>
      </c>
      <c r="W130" s="621">
        <v>160</v>
      </c>
      <c r="X130" s="252"/>
      <c r="Y130" s="252"/>
      <c r="Z130" s="252"/>
      <c r="AA130" s="252"/>
      <c r="AB130" s="252"/>
      <c r="AC130" s="252"/>
      <c r="AD130" s="252"/>
      <c r="AE130" s="252"/>
      <c r="AF130" s="252"/>
      <c r="AG130" s="252"/>
    </row>
    <row r="131" spans="1:31" s="43" customFormat="1" ht="12.75" customHeight="1">
      <c r="A131" s="695" t="s">
        <v>200</v>
      </c>
      <c r="B131" s="695"/>
      <c r="C131" s="695"/>
      <c r="D131" s="695"/>
      <c r="E131" s="695"/>
      <c r="F131" s="695"/>
      <c r="G131" s="695"/>
      <c r="H131" s="695"/>
      <c r="I131" s="695"/>
      <c r="J131" s="695"/>
      <c r="K131" s="695"/>
      <c r="L131" s="695"/>
      <c r="M131" s="695"/>
      <c r="N131" s="695"/>
      <c r="O131" s="695"/>
      <c r="P131" s="695"/>
      <c r="Q131" s="695"/>
      <c r="R131" s="695"/>
      <c r="S131" s="695"/>
      <c r="T131" s="695"/>
      <c r="U131" s="695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</row>
    <row r="132" spans="1:33" s="279" customFormat="1" ht="10.5" customHeight="1">
      <c r="A132" s="490"/>
      <c r="B132" s="265"/>
      <c r="C132" s="265"/>
      <c r="D132" s="265"/>
      <c r="E132" s="265"/>
      <c r="F132" s="265"/>
      <c r="G132" s="265"/>
      <c r="H132" s="278"/>
      <c r="I132" s="278"/>
      <c r="J132" s="278"/>
      <c r="K132" s="278"/>
      <c r="L132" s="278"/>
      <c r="M132" s="278"/>
      <c r="N132" s="278"/>
      <c r="O132" s="278"/>
      <c r="P132" s="278"/>
      <c r="Q132" s="278"/>
      <c r="R132" s="278"/>
      <c r="T132" s="280"/>
      <c r="U132" s="280"/>
      <c r="V132" s="278"/>
      <c r="W132" s="278"/>
      <c r="X132" s="280"/>
      <c r="Y132" s="280"/>
      <c r="Z132" s="280"/>
      <c r="AA132" s="280"/>
      <c r="AB132" s="280"/>
      <c r="AC132" s="280"/>
      <c r="AD132" s="280"/>
      <c r="AE132" s="280"/>
      <c r="AF132" s="280"/>
      <c r="AG132" s="280"/>
    </row>
    <row r="133" spans="1:33" s="43" customFormat="1" ht="10.5" customHeight="1">
      <c r="A133" s="486"/>
      <c r="B133" s="250"/>
      <c r="C133" s="250"/>
      <c r="D133" s="250"/>
      <c r="E133" s="250"/>
      <c r="F133" s="250"/>
      <c r="G133" s="250"/>
      <c r="H133" s="250"/>
      <c r="I133" s="250"/>
      <c r="J133" s="250"/>
      <c r="K133" s="250"/>
      <c r="L133" s="250"/>
      <c r="M133" s="250"/>
      <c r="N133" s="250"/>
      <c r="O133" s="250"/>
      <c r="P133" s="250"/>
      <c r="Q133" s="250"/>
      <c r="R133" s="250"/>
      <c r="T133" s="44"/>
      <c r="U133" s="44"/>
      <c r="V133" s="250"/>
      <c r="W133" s="250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</row>
    <row r="134" spans="1:33" s="43" customFormat="1" ht="10.5" customHeight="1">
      <c r="A134" s="486"/>
      <c r="B134" s="250"/>
      <c r="C134" s="250"/>
      <c r="D134" s="250"/>
      <c r="E134" s="250"/>
      <c r="F134" s="250"/>
      <c r="G134" s="250"/>
      <c r="H134" s="250"/>
      <c r="I134" s="250"/>
      <c r="J134" s="250"/>
      <c r="K134" s="250"/>
      <c r="L134" s="250"/>
      <c r="M134" s="250"/>
      <c r="N134" s="250"/>
      <c r="O134" s="250"/>
      <c r="P134" s="250"/>
      <c r="Q134" s="250"/>
      <c r="R134" s="250"/>
      <c r="T134" s="44"/>
      <c r="U134" s="44"/>
      <c r="V134" s="250"/>
      <c r="W134" s="250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</row>
    <row r="135" spans="1:33" s="43" customFormat="1" ht="10.5" customHeight="1">
      <c r="A135" s="486"/>
      <c r="B135" s="250"/>
      <c r="C135" s="250"/>
      <c r="D135" s="250"/>
      <c r="E135" s="250"/>
      <c r="F135" s="250"/>
      <c r="G135" s="250"/>
      <c r="H135" s="250"/>
      <c r="I135" s="250"/>
      <c r="J135" s="250"/>
      <c r="K135" s="250"/>
      <c r="L135" s="250"/>
      <c r="M135" s="250"/>
      <c r="N135" s="250"/>
      <c r="O135" s="250"/>
      <c r="P135" s="250"/>
      <c r="Q135" s="250"/>
      <c r="R135" s="250"/>
      <c r="T135" s="44"/>
      <c r="U135" s="44"/>
      <c r="V135" s="250"/>
      <c r="W135" s="250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</row>
    <row r="136" spans="1:33" s="43" customFormat="1" ht="10.5" customHeight="1">
      <c r="A136" s="486"/>
      <c r="B136" s="250"/>
      <c r="C136" s="250"/>
      <c r="D136" s="250"/>
      <c r="E136" s="250"/>
      <c r="F136" s="250"/>
      <c r="G136" s="250"/>
      <c r="H136" s="250"/>
      <c r="I136" s="250"/>
      <c r="J136" s="250"/>
      <c r="K136" s="250"/>
      <c r="L136" s="250"/>
      <c r="M136" s="250"/>
      <c r="N136" s="250"/>
      <c r="O136" s="250"/>
      <c r="P136" s="250"/>
      <c r="Q136" s="250"/>
      <c r="R136" s="250"/>
      <c r="T136" s="44"/>
      <c r="U136" s="44"/>
      <c r="V136" s="250"/>
      <c r="W136" s="250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</row>
    <row r="137" spans="1:33" s="43" customFormat="1" ht="10.5" customHeight="1">
      <c r="A137" s="486"/>
      <c r="B137" s="250"/>
      <c r="C137" s="250"/>
      <c r="D137" s="250"/>
      <c r="E137" s="250"/>
      <c r="F137" s="250"/>
      <c r="G137" s="250"/>
      <c r="H137" s="250"/>
      <c r="I137" s="250"/>
      <c r="J137" s="250"/>
      <c r="K137" s="250"/>
      <c r="L137" s="250"/>
      <c r="M137" s="250"/>
      <c r="N137" s="250"/>
      <c r="O137" s="250"/>
      <c r="P137" s="250"/>
      <c r="Q137" s="250"/>
      <c r="R137" s="250"/>
      <c r="T137" s="44"/>
      <c r="U137" s="44"/>
      <c r="V137" s="250"/>
      <c r="W137" s="250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</row>
    <row r="138" spans="1:33" s="43" customFormat="1" ht="10.5" customHeight="1">
      <c r="A138" s="486"/>
      <c r="B138" s="250"/>
      <c r="C138" s="250"/>
      <c r="D138" s="250"/>
      <c r="E138" s="250"/>
      <c r="F138" s="250"/>
      <c r="G138" s="250"/>
      <c r="H138" s="250"/>
      <c r="I138" s="250"/>
      <c r="J138" s="250"/>
      <c r="K138" s="250"/>
      <c r="L138" s="250"/>
      <c r="M138" s="250"/>
      <c r="N138" s="250"/>
      <c r="O138" s="250"/>
      <c r="P138" s="250"/>
      <c r="Q138" s="250"/>
      <c r="R138" s="250"/>
      <c r="T138" s="44"/>
      <c r="U138" s="44"/>
      <c r="V138" s="250"/>
      <c r="W138" s="250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</row>
    <row r="139" spans="1:33" s="43" customFormat="1" ht="10.5" customHeight="1">
      <c r="A139" s="486"/>
      <c r="B139" s="250"/>
      <c r="C139" s="250"/>
      <c r="D139" s="250"/>
      <c r="E139" s="250"/>
      <c r="F139" s="250"/>
      <c r="G139" s="250"/>
      <c r="H139" s="250"/>
      <c r="I139" s="250"/>
      <c r="J139" s="250"/>
      <c r="K139" s="250"/>
      <c r="L139" s="250"/>
      <c r="M139" s="250"/>
      <c r="N139" s="250"/>
      <c r="O139" s="250"/>
      <c r="P139" s="250"/>
      <c r="Q139" s="250"/>
      <c r="R139" s="250"/>
      <c r="T139" s="44"/>
      <c r="U139" s="44"/>
      <c r="V139" s="250"/>
      <c r="W139" s="250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</row>
    <row r="140" spans="1:33" s="43" customFormat="1" ht="10.5" customHeight="1">
      <c r="A140" s="486"/>
      <c r="B140" s="250"/>
      <c r="C140" s="250"/>
      <c r="D140" s="250"/>
      <c r="E140" s="250"/>
      <c r="F140" s="250"/>
      <c r="G140" s="250"/>
      <c r="H140" s="250"/>
      <c r="I140" s="250"/>
      <c r="J140" s="250"/>
      <c r="K140" s="250"/>
      <c r="L140" s="250"/>
      <c r="M140" s="250"/>
      <c r="N140" s="250"/>
      <c r="O140" s="250"/>
      <c r="P140" s="250"/>
      <c r="Q140" s="250"/>
      <c r="R140" s="250"/>
      <c r="T140" s="44"/>
      <c r="U140" s="44"/>
      <c r="V140" s="250"/>
      <c r="W140" s="250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</row>
    <row r="141" spans="1:33" s="43" customFormat="1" ht="10.5" customHeight="1">
      <c r="A141" s="486"/>
      <c r="B141" s="250"/>
      <c r="C141" s="250"/>
      <c r="D141" s="250"/>
      <c r="E141" s="250"/>
      <c r="F141" s="250"/>
      <c r="G141" s="250"/>
      <c r="H141" s="250"/>
      <c r="I141" s="250"/>
      <c r="J141" s="250"/>
      <c r="K141" s="250"/>
      <c r="L141" s="250"/>
      <c r="M141" s="250"/>
      <c r="N141" s="250"/>
      <c r="O141" s="250"/>
      <c r="P141" s="250"/>
      <c r="Q141" s="250"/>
      <c r="R141" s="250"/>
      <c r="T141" s="44"/>
      <c r="U141" s="44"/>
      <c r="V141" s="250"/>
      <c r="W141" s="250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</row>
    <row r="142" spans="1:33" s="43" customFormat="1" ht="10.5" customHeight="1">
      <c r="A142" s="486"/>
      <c r="B142" s="250"/>
      <c r="C142" s="250"/>
      <c r="D142" s="250"/>
      <c r="E142" s="250"/>
      <c r="F142" s="250"/>
      <c r="G142" s="250"/>
      <c r="H142" s="250"/>
      <c r="I142" s="250"/>
      <c r="J142" s="250"/>
      <c r="K142" s="250"/>
      <c r="L142" s="250"/>
      <c r="M142" s="250"/>
      <c r="N142" s="250"/>
      <c r="O142" s="250"/>
      <c r="P142" s="250"/>
      <c r="Q142" s="250"/>
      <c r="R142" s="250"/>
      <c r="T142" s="44"/>
      <c r="U142" s="44"/>
      <c r="V142" s="250"/>
      <c r="W142" s="250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</row>
    <row r="143" spans="1:33" s="43" customFormat="1" ht="10.5" customHeight="1">
      <c r="A143" s="486"/>
      <c r="B143" s="250"/>
      <c r="C143" s="250"/>
      <c r="D143" s="250"/>
      <c r="E143" s="250"/>
      <c r="F143" s="250"/>
      <c r="G143" s="250"/>
      <c r="H143" s="250"/>
      <c r="I143" s="250"/>
      <c r="J143" s="250"/>
      <c r="K143" s="250"/>
      <c r="L143" s="250"/>
      <c r="M143" s="250"/>
      <c r="N143" s="250"/>
      <c r="O143" s="250"/>
      <c r="P143" s="250"/>
      <c r="Q143" s="250"/>
      <c r="R143" s="250"/>
      <c r="T143" s="44"/>
      <c r="U143" s="44"/>
      <c r="V143" s="250"/>
      <c r="W143" s="250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</row>
    <row r="144" spans="1:33" s="43" customFormat="1" ht="10.5" customHeight="1">
      <c r="A144" s="486"/>
      <c r="B144" s="250"/>
      <c r="C144" s="250"/>
      <c r="D144" s="250"/>
      <c r="E144" s="250"/>
      <c r="F144" s="250"/>
      <c r="G144" s="250"/>
      <c r="H144" s="250"/>
      <c r="I144" s="250"/>
      <c r="J144" s="250"/>
      <c r="K144" s="250"/>
      <c r="L144" s="250"/>
      <c r="M144" s="250"/>
      <c r="N144" s="250"/>
      <c r="O144" s="250"/>
      <c r="P144" s="250"/>
      <c r="Q144" s="250"/>
      <c r="R144" s="250"/>
      <c r="T144" s="44"/>
      <c r="U144" s="44"/>
      <c r="V144" s="250"/>
      <c r="W144" s="250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</row>
    <row r="145" spans="1:33" s="43" customFormat="1" ht="10.5" customHeight="1">
      <c r="A145" s="486"/>
      <c r="B145" s="250"/>
      <c r="C145" s="250"/>
      <c r="D145" s="250"/>
      <c r="E145" s="250"/>
      <c r="F145" s="250"/>
      <c r="G145" s="250"/>
      <c r="H145" s="250"/>
      <c r="I145" s="250"/>
      <c r="J145" s="250"/>
      <c r="K145" s="250"/>
      <c r="L145" s="250"/>
      <c r="M145" s="250"/>
      <c r="N145" s="250"/>
      <c r="O145" s="250"/>
      <c r="P145" s="250"/>
      <c r="Q145" s="250"/>
      <c r="R145" s="250"/>
      <c r="T145" s="44"/>
      <c r="U145" s="44"/>
      <c r="V145" s="250"/>
      <c r="W145" s="250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</row>
    <row r="146" spans="1:33" s="43" customFormat="1" ht="10.5" customHeight="1">
      <c r="A146" s="486"/>
      <c r="B146" s="250"/>
      <c r="C146" s="250"/>
      <c r="D146" s="250"/>
      <c r="E146" s="250"/>
      <c r="F146" s="250"/>
      <c r="G146" s="250"/>
      <c r="H146" s="250"/>
      <c r="I146" s="250"/>
      <c r="J146" s="250"/>
      <c r="K146" s="250"/>
      <c r="L146" s="250"/>
      <c r="M146" s="250"/>
      <c r="N146" s="250"/>
      <c r="O146" s="250"/>
      <c r="P146" s="250"/>
      <c r="Q146" s="250"/>
      <c r="R146" s="250"/>
      <c r="T146" s="44"/>
      <c r="U146" s="44"/>
      <c r="V146" s="250"/>
      <c r="W146" s="250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</row>
    <row r="147" spans="1:33" s="43" customFormat="1" ht="10.5" customHeight="1">
      <c r="A147" s="486"/>
      <c r="B147" s="250"/>
      <c r="C147" s="250"/>
      <c r="D147" s="250"/>
      <c r="E147" s="250"/>
      <c r="F147" s="250"/>
      <c r="G147" s="250"/>
      <c r="H147" s="250"/>
      <c r="I147" s="250"/>
      <c r="J147" s="250"/>
      <c r="K147" s="250"/>
      <c r="L147" s="250"/>
      <c r="M147" s="250"/>
      <c r="N147" s="250"/>
      <c r="O147" s="250"/>
      <c r="P147" s="250"/>
      <c r="Q147" s="250"/>
      <c r="R147" s="250"/>
      <c r="T147" s="44"/>
      <c r="U147" s="44"/>
      <c r="V147" s="250"/>
      <c r="W147" s="250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</row>
    <row r="148" spans="1:33" s="43" customFormat="1" ht="10.5" customHeight="1">
      <c r="A148" s="486"/>
      <c r="B148" s="250"/>
      <c r="C148" s="250"/>
      <c r="D148" s="250"/>
      <c r="E148" s="250"/>
      <c r="F148" s="250"/>
      <c r="G148" s="250"/>
      <c r="H148" s="250"/>
      <c r="I148" s="250"/>
      <c r="J148" s="250"/>
      <c r="K148" s="250"/>
      <c r="L148" s="250"/>
      <c r="M148" s="250"/>
      <c r="N148" s="250"/>
      <c r="O148" s="250"/>
      <c r="P148" s="250"/>
      <c r="Q148" s="250"/>
      <c r="R148" s="250"/>
      <c r="T148" s="44"/>
      <c r="U148" s="44"/>
      <c r="V148" s="250"/>
      <c r="W148" s="250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</row>
    <row r="149" spans="1:33" s="43" customFormat="1" ht="10.5" customHeight="1">
      <c r="A149" s="486"/>
      <c r="B149" s="250"/>
      <c r="C149" s="250"/>
      <c r="D149" s="250"/>
      <c r="E149" s="250"/>
      <c r="F149" s="250"/>
      <c r="G149" s="250"/>
      <c r="H149" s="250"/>
      <c r="I149" s="250"/>
      <c r="J149" s="250"/>
      <c r="K149" s="250"/>
      <c r="L149" s="250"/>
      <c r="M149" s="250"/>
      <c r="N149" s="250"/>
      <c r="O149" s="250"/>
      <c r="P149" s="250"/>
      <c r="Q149" s="250"/>
      <c r="R149" s="250"/>
      <c r="T149" s="44"/>
      <c r="U149" s="44"/>
      <c r="V149" s="250"/>
      <c r="W149" s="250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</row>
    <row r="150" spans="1:33" s="43" customFormat="1" ht="10.5" customHeight="1">
      <c r="A150" s="486"/>
      <c r="B150" s="250"/>
      <c r="C150" s="250"/>
      <c r="D150" s="250"/>
      <c r="E150" s="250"/>
      <c r="F150" s="250"/>
      <c r="G150" s="250"/>
      <c r="H150" s="250"/>
      <c r="I150" s="250"/>
      <c r="J150" s="250"/>
      <c r="K150" s="250"/>
      <c r="L150" s="250"/>
      <c r="M150" s="250"/>
      <c r="N150" s="250"/>
      <c r="O150" s="250"/>
      <c r="P150" s="250"/>
      <c r="Q150" s="250"/>
      <c r="R150" s="250"/>
      <c r="T150" s="44"/>
      <c r="U150" s="44"/>
      <c r="V150" s="250"/>
      <c r="W150" s="250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</row>
    <row r="151" spans="1:33" s="43" customFormat="1" ht="10.5" customHeight="1">
      <c r="A151" s="486"/>
      <c r="B151" s="250"/>
      <c r="C151" s="250"/>
      <c r="D151" s="250"/>
      <c r="E151" s="250"/>
      <c r="F151" s="250"/>
      <c r="G151" s="250"/>
      <c r="H151" s="250"/>
      <c r="I151" s="250"/>
      <c r="J151" s="250"/>
      <c r="K151" s="250"/>
      <c r="L151" s="250"/>
      <c r="M151" s="250"/>
      <c r="N151" s="250"/>
      <c r="O151" s="250"/>
      <c r="P151" s="250"/>
      <c r="Q151" s="250"/>
      <c r="R151" s="250"/>
      <c r="T151" s="44"/>
      <c r="U151" s="44"/>
      <c r="V151" s="250"/>
      <c r="W151" s="250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</row>
    <row r="152" spans="1:33" s="43" customFormat="1" ht="10.5" customHeight="1">
      <c r="A152" s="486"/>
      <c r="B152" s="250"/>
      <c r="C152" s="250"/>
      <c r="D152" s="250"/>
      <c r="E152" s="250"/>
      <c r="F152" s="250"/>
      <c r="G152" s="250"/>
      <c r="H152" s="250"/>
      <c r="I152" s="250"/>
      <c r="J152" s="250"/>
      <c r="K152" s="250"/>
      <c r="L152" s="250"/>
      <c r="M152" s="250"/>
      <c r="N152" s="250"/>
      <c r="O152" s="250"/>
      <c r="P152" s="250"/>
      <c r="Q152" s="250"/>
      <c r="R152" s="250"/>
      <c r="T152" s="44"/>
      <c r="U152" s="44"/>
      <c r="V152" s="250"/>
      <c r="W152" s="250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</row>
    <row r="153" spans="1:33" s="43" customFormat="1" ht="10.5" customHeight="1">
      <c r="A153" s="486"/>
      <c r="B153" s="250"/>
      <c r="C153" s="250"/>
      <c r="D153" s="250"/>
      <c r="E153" s="250"/>
      <c r="F153" s="250"/>
      <c r="G153" s="250"/>
      <c r="H153" s="250"/>
      <c r="I153" s="250"/>
      <c r="J153" s="250"/>
      <c r="K153" s="250"/>
      <c r="L153" s="250"/>
      <c r="M153" s="250"/>
      <c r="N153" s="250"/>
      <c r="O153" s="250"/>
      <c r="P153" s="250"/>
      <c r="Q153" s="250"/>
      <c r="R153" s="250"/>
      <c r="T153" s="44"/>
      <c r="U153" s="44"/>
      <c r="V153" s="250"/>
      <c r="W153" s="250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</row>
    <row r="154" spans="1:33" s="43" customFormat="1" ht="10.5" customHeight="1">
      <c r="A154" s="486"/>
      <c r="B154" s="250"/>
      <c r="C154" s="250"/>
      <c r="D154" s="250"/>
      <c r="E154" s="250"/>
      <c r="F154" s="250"/>
      <c r="G154" s="250"/>
      <c r="H154" s="250"/>
      <c r="I154" s="250"/>
      <c r="J154" s="250"/>
      <c r="K154" s="250"/>
      <c r="L154" s="250"/>
      <c r="M154" s="250"/>
      <c r="N154" s="250"/>
      <c r="O154" s="250"/>
      <c r="P154" s="250"/>
      <c r="Q154" s="250"/>
      <c r="R154" s="250"/>
      <c r="T154" s="44"/>
      <c r="U154" s="44"/>
      <c r="V154" s="250"/>
      <c r="W154" s="250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</row>
    <row r="155" spans="1:33" s="43" customFormat="1" ht="10.5" customHeight="1">
      <c r="A155" s="486"/>
      <c r="B155" s="250"/>
      <c r="C155" s="250"/>
      <c r="D155" s="250"/>
      <c r="E155" s="250"/>
      <c r="F155" s="250"/>
      <c r="G155" s="250"/>
      <c r="H155" s="250"/>
      <c r="I155" s="250"/>
      <c r="J155" s="250"/>
      <c r="K155" s="250"/>
      <c r="L155" s="250"/>
      <c r="M155" s="250"/>
      <c r="N155" s="250"/>
      <c r="O155" s="250"/>
      <c r="P155" s="250"/>
      <c r="Q155" s="250"/>
      <c r="R155" s="250"/>
      <c r="T155" s="44"/>
      <c r="U155" s="44"/>
      <c r="V155" s="250"/>
      <c r="W155" s="250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</row>
    <row r="156" spans="1:33" s="43" customFormat="1" ht="10.5" customHeight="1">
      <c r="A156" s="486"/>
      <c r="B156" s="250"/>
      <c r="C156" s="250"/>
      <c r="D156" s="250"/>
      <c r="E156" s="250"/>
      <c r="F156" s="250"/>
      <c r="G156" s="250"/>
      <c r="H156" s="250"/>
      <c r="I156" s="250"/>
      <c r="J156" s="250"/>
      <c r="K156" s="250"/>
      <c r="L156" s="250"/>
      <c r="M156" s="250"/>
      <c r="N156" s="250"/>
      <c r="O156" s="250"/>
      <c r="P156" s="250"/>
      <c r="Q156" s="250"/>
      <c r="R156" s="250"/>
      <c r="T156" s="44"/>
      <c r="U156" s="44"/>
      <c r="V156" s="250"/>
      <c r="W156" s="250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</row>
    <row r="157" spans="1:23" s="255" customFormat="1" ht="23.25" customHeight="1">
      <c r="A157" s="696" t="s">
        <v>201</v>
      </c>
      <c r="B157" s="697"/>
      <c r="C157" s="697"/>
      <c r="D157" s="697"/>
      <c r="E157" s="697"/>
      <c r="F157" s="697"/>
      <c r="G157" s="697"/>
      <c r="H157" s="697"/>
      <c r="I157" s="697"/>
      <c r="J157" s="697"/>
      <c r="K157" s="697"/>
      <c r="L157" s="697"/>
      <c r="M157" s="697"/>
      <c r="N157" s="697"/>
      <c r="O157" s="697"/>
      <c r="P157" s="697"/>
      <c r="Q157" s="697"/>
      <c r="R157" s="697"/>
      <c r="S157" s="697"/>
      <c r="T157" s="697"/>
      <c r="U157" s="697"/>
      <c r="V157" s="697"/>
      <c r="W157" s="698"/>
    </row>
    <row r="158" spans="1:23" ht="4.5" customHeight="1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V158" s="52"/>
      <c r="W158" s="52"/>
    </row>
    <row r="159" spans="1:23" ht="33.75" customHeight="1">
      <c r="A159" s="747" t="s">
        <v>159</v>
      </c>
      <c r="B159" s="707" t="s">
        <v>101</v>
      </c>
      <c r="C159" s="708"/>
      <c r="D159" s="750" t="s">
        <v>160</v>
      </c>
      <c r="E159" s="780" t="s">
        <v>161</v>
      </c>
      <c r="F159" s="782" t="s">
        <v>162</v>
      </c>
      <c r="G159" s="782" t="s">
        <v>163</v>
      </c>
      <c r="H159" s="782" t="s">
        <v>164</v>
      </c>
      <c r="I159" s="782" t="s">
        <v>165</v>
      </c>
      <c r="J159" s="782" t="s">
        <v>166</v>
      </c>
      <c r="K159" s="782"/>
      <c r="L159" s="782"/>
      <c r="M159" s="703" t="s">
        <v>167</v>
      </c>
      <c r="N159" s="703"/>
      <c r="O159" s="790" t="s">
        <v>168</v>
      </c>
      <c r="P159" s="702" t="s">
        <v>169</v>
      </c>
      <c r="Q159" s="703"/>
      <c r="R159" s="739" t="s">
        <v>170</v>
      </c>
      <c r="S159" s="720" t="s">
        <v>171</v>
      </c>
      <c r="T159" s="692"/>
      <c r="U159" s="693" t="s">
        <v>172</v>
      </c>
      <c r="V159" s="784" t="s">
        <v>287</v>
      </c>
      <c r="W159" s="705"/>
    </row>
    <row r="160" spans="1:23" ht="45" customHeight="1">
      <c r="A160" s="748"/>
      <c r="B160" s="283" t="s">
        <v>173</v>
      </c>
      <c r="C160" s="284" t="s">
        <v>174</v>
      </c>
      <c r="D160" s="751"/>
      <c r="E160" s="781"/>
      <c r="F160" s="783"/>
      <c r="G160" s="783"/>
      <c r="H160" s="783"/>
      <c r="I160" s="783"/>
      <c r="J160" s="266" t="s">
        <v>175</v>
      </c>
      <c r="K160" s="266" t="s">
        <v>176</v>
      </c>
      <c r="L160" s="266" t="s">
        <v>177</v>
      </c>
      <c r="M160" s="521" t="s">
        <v>173</v>
      </c>
      <c r="N160" s="521" t="s">
        <v>174</v>
      </c>
      <c r="O160" s="791"/>
      <c r="P160" s="531" t="s">
        <v>173</v>
      </c>
      <c r="Q160" s="521" t="s">
        <v>174</v>
      </c>
      <c r="R160" s="740"/>
      <c r="S160" s="531" t="s">
        <v>178</v>
      </c>
      <c r="T160" s="281" t="s">
        <v>174</v>
      </c>
      <c r="U160" s="694"/>
      <c r="V160" s="319" t="s">
        <v>291</v>
      </c>
      <c r="W160" s="271" t="s">
        <v>292</v>
      </c>
    </row>
    <row r="161" spans="1:23" ht="12.75" customHeight="1">
      <c r="A161" s="748"/>
      <c r="B161" s="306" t="s">
        <v>30</v>
      </c>
      <c r="C161" s="304" t="s">
        <v>179</v>
      </c>
      <c r="D161" s="311" t="s">
        <v>180</v>
      </c>
      <c r="E161" s="306" t="s">
        <v>35</v>
      </c>
      <c r="F161" s="304" t="s">
        <v>26</v>
      </c>
      <c r="G161" s="304" t="s">
        <v>28</v>
      </c>
      <c r="H161" s="304" t="s">
        <v>181</v>
      </c>
      <c r="I161" s="304" t="s">
        <v>182</v>
      </c>
      <c r="J161" s="304" t="s">
        <v>183</v>
      </c>
      <c r="K161" s="304" t="s">
        <v>31</v>
      </c>
      <c r="L161" s="304" t="s">
        <v>184</v>
      </c>
      <c r="M161" s="524" t="s">
        <v>185</v>
      </c>
      <c r="N161" s="524" t="s">
        <v>29</v>
      </c>
      <c r="O161" s="322" t="s">
        <v>186</v>
      </c>
      <c r="P161" s="534" t="s">
        <v>33</v>
      </c>
      <c r="Q161" s="524" t="s">
        <v>187</v>
      </c>
      <c r="R161" s="311" t="s">
        <v>188</v>
      </c>
      <c r="S161" s="534" t="s">
        <v>189</v>
      </c>
      <c r="T161" s="304" t="s">
        <v>190</v>
      </c>
      <c r="U161" s="307" t="s">
        <v>202</v>
      </c>
      <c r="V161" s="293" t="s">
        <v>33</v>
      </c>
      <c r="W161" s="294" t="s">
        <v>187</v>
      </c>
    </row>
    <row r="162" spans="1:23" ht="24" customHeight="1">
      <c r="A162" s="327" t="s">
        <v>296</v>
      </c>
      <c r="B162" s="295">
        <f>SUM(B163:B177)</f>
        <v>10061</v>
      </c>
      <c r="C162" s="295">
        <f>SUM(C163:C177)</f>
        <v>6569</v>
      </c>
      <c r="D162" s="295">
        <f>SUM(D163:D177)</f>
        <v>16630</v>
      </c>
      <c r="E162" s="295">
        <f>SUM(E163:E177)</f>
        <v>445</v>
      </c>
      <c r="F162" s="295">
        <f>SUM(F163:F177)</f>
        <v>4334</v>
      </c>
      <c r="G162" s="295">
        <f>SUM(G163:G177)</f>
        <v>0</v>
      </c>
      <c r="H162" s="295">
        <f>SUM(H163:H177)</f>
        <v>1</v>
      </c>
      <c r="I162" s="295">
        <f>SUM(I163:I177)</f>
        <v>179</v>
      </c>
      <c r="J162" s="295">
        <f>SUM(J163:J177)</f>
        <v>6</v>
      </c>
      <c r="K162" s="295">
        <f>SUM(K163:K177)</f>
        <v>2</v>
      </c>
      <c r="L162" s="295">
        <f>SUM(L163:L177)</f>
        <v>1</v>
      </c>
      <c r="M162" s="525">
        <f>SUM(M163:M177)</f>
        <v>4968</v>
      </c>
      <c r="N162" s="525">
        <f>SUM(N163:N177)</f>
        <v>1094</v>
      </c>
      <c r="O162" s="295">
        <f>SUM(O163:O177)</f>
        <v>6062</v>
      </c>
      <c r="P162" s="525">
        <f>SUM(P163:P177)</f>
        <v>380</v>
      </c>
      <c r="Q162" s="525">
        <f>SUM(Q163:Q177)</f>
        <v>1457</v>
      </c>
      <c r="R162" s="295">
        <f>SUM(R163:R177)</f>
        <v>1837</v>
      </c>
      <c r="S162" s="525">
        <f>SUM(S163:S177)</f>
        <v>4713</v>
      </c>
      <c r="T162" s="295">
        <f>SUM(T163:T177)</f>
        <v>4018</v>
      </c>
      <c r="U162" s="295">
        <f>SUM(U163:U177)</f>
        <v>8731</v>
      </c>
      <c r="V162" s="295">
        <f>SUM(V163:V177)</f>
        <v>9740</v>
      </c>
      <c r="W162" s="295">
        <f>SUM(W163:W177)</f>
        <v>3691</v>
      </c>
    </row>
    <row r="163" spans="1:33" s="251" customFormat="1" ht="24" customHeight="1">
      <c r="A163" s="509" t="s">
        <v>297</v>
      </c>
      <c r="B163" s="367">
        <v>1350</v>
      </c>
      <c r="C163" s="368">
        <v>277</v>
      </c>
      <c r="D163" s="433">
        <f>SUM(B163:C163)</f>
        <v>1627</v>
      </c>
      <c r="E163" s="431">
        <v>66</v>
      </c>
      <c r="F163" s="431">
        <v>350</v>
      </c>
      <c r="G163" s="431">
        <v>0</v>
      </c>
      <c r="H163" s="431">
        <v>1</v>
      </c>
      <c r="I163" s="431">
        <v>12</v>
      </c>
      <c r="J163" s="431">
        <v>0</v>
      </c>
      <c r="K163" s="431">
        <v>1</v>
      </c>
      <c r="L163" s="431">
        <v>0</v>
      </c>
      <c r="M163" s="450">
        <f>SUM(E163:L163)</f>
        <v>430</v>
      </c>
      <c r="N163" s="450">
        <v>15</v>
      </c>
      <c r="O163" s="432">
        <f>SUM(M163:N163)</f>
        <v>445</v>
      </c>
      <c r="P163" s="535">
        <v>89</v>
      </c>
      <c r="Q163" s="450">
        <v>114</v>
      </c>
      <c r="R163" s="384">
        <f>SUM(P163:Q163)</f>
        <v>203</v>
      </c>
      <c r="S163" s="541">
        <f>B163-M163-P163</f>
        <v>831</v>
      </c>
      <c r="T163" s="373">
        <f>C163-N163-Q163</f>
        <v>148</v>
      </c>
      <c r="U163" s="373">
        <f>+S163+T163</f>
        <v>979</v>
      </c>
      <c r="V163" s="426">
        <v>1821</v>
      </c>
      <c r="W163" s="408">
        <v>672</v>
      </c>
      <c r="X163" s="252"/>
      <c r="Y163" s="252"/>
      <c r="Z163" s="252"/>
      <c r="AA163" s="252"/>
      <c r="AB163" s="252"/>
      <c r="AC163" s="252"/>
      <c r="AD163" s="252"/>
      <c r="AE163" s="252"/>
      <c r="AF163" s="252"/>
      <c r="AG163" s="252"/>
    </row>
    <row r="164" spans="1:33" s="251" customFormat="1" ht="24" customHeight="1">
      <c r="A164" s="509" t="s">
        <v>298</v>
      </c>
      <c r="B164" s="367">
        <v>1377</v>
      </c>
      <c r="C164" s="368">
        <v>279</v>
      </c>
      <c r="D164" s="433">
        <f>SUM(B164:C164)</f>
        <v>1656</v>
      </c>
      <c r="E164" s="431">
        <v>53</v>
      </c>
      <c r="F164" s="431">
        <v>408</v>
      </c>
      <c r="G164" s="431">
        <v>0</v>
      </c>
      <c r="H164" s="431">
        <v>0</v>
      </c>
      <c r="I164" s="431">
        <v>23</v>
      </c>
      <c r="J164" s="431">
        <v>0</v>
      </c>
      <c r="K164" s="431">
        <v>0</v>
      </c>
      <c r="L164" s="431">
        <v>0</v>
      </c>
      <c r="M164" s="450">
        <f>SUM(E164:L164)</f>
        <v>484</v>
      </c>
      <c r="N164" s="450">
        <v>3</v>
      </c>
      <c r="O164" s="432">
        <f>SUM(M164:N164)</f>
        <v>487</v>
      </c>
      <c r="P164" s="535">
        <v>75</v>
      </c>
      <c r="Q164" s="450">
        <v>157</v>
      </c>
      <c r="R164" s="384">
        <f>SUM(P164:Q164)</f>
        <v>232</v>
      </c>
      <c r="S164" s="541">
        <f>B164-M164-P164</f>
        <v>818</v>
      </c>
      <c r="T164" s="373">
        <f>C164-N164-Q164</f>
        <v>119</v>
      </c>
      <c r="U164" s="373">
        <f>+S164+T164</f>
        <v>937</v>
      </c>
      <c r="V164" s="426">
        <v>1668</v>
      </c>
      <c r="W164" s="408">
        <v>632</v>
      </c>
      <c r="X164" s="252"/>
      <c r="Y164" s="252"/>
      <c r="Z164" s="252"/>
      <c r="AA164" s="252"/>
      <c r="AB164" s="252"/>
      <c r="AC164" s="252"/>
      <c r="AD164" s="252"/>
      <c r="AE164" s="252"/>
      <c r="AF164" s="252"/>
      <c r="AG164" s="252"/>
    </row>
    <row r="165" spans="1:33" s="251" customFormat="1" ht="24" customHeight="1">
      <c r="A165" s="509" t="s">
        <v>299</v>
      </c>
      <c r="B165" s="367">
        <v>1373</v>
      </c>
      <c r="C165" s="368">
        <v>1520</v>
      </c>
      <c r="D165" s="433">
        <f>SUM(B165:C165)</f>
        <v>2893</v>
      </c>
      <c r="E165" s="431">
        <v>63</v>
      </c>
      <c r="F165" s="431">
        <v>852</v>
      </c>
      <c r="G165" s="431">
        <v>0</v>
      </c>
      <c r="H165" s="431">
        <v>0</v>
      </c>
      <c r="I165" s="431">
        <v>33</v>
      </c>
      <c r="J165" s="431">
        <v>0</v>
      </c>
      <c r="K165" s="431">
        <v>0</v>
      </c>
      <c r="L165" s="431">
        <v>0</v>
      </c>
      <c r="M165" s="450">
        <f>SUM(E165:L165)</f>
        <v>948</v>
      </c>
      <c r="N165" s="450">
        <v>176</v>
      </c>
      <c r="O165" s="432">
        <f>SUM(M165:N165)</f>
        <v>1124</v>
      </c>
      <c r="P165" s="535">
        <v>17</v>
      </c>
      <c r="Q165" s="450">
        <v>344</v>
      </c>
      <c r="R165" s="384">
        <f>SUM(P165:Q165)</f>
        <v>361</v>
      </c>
      <c r="S165" s="541">
        <f>B165-M165-P165</f>
        <v>408</v>
      </c>
      <c r="T165" s="373">
        <f>C165-N165-Q165</f>
        <v>1000</v>
      </c>
      <c r="U165" s="373">
        <f>+S165+T165</f>
        <v>1408</v>
      </c>
      <c r="V165" s="426">
        <v>638</v>
      </c>
      <c r="W165" s="408">
        <v>293</v>
      </c>
      <c r="X165" s="252"/>
      <c r="Y165" s="252"/>
      <c r="Z165" s="252"/>
      <c r="AA165" s="252"/>
      <c r="AB165" s="252"/>
      <c r="AC165" s="252"/>
      <c r="AD165" s="252"/>
      <c r="AE165" s="252"/>
      <c r="AF165" s="252"/>
      <c r="AG165" s="252"/>
    </row>
    <row r="166" spans="1:33" s="251" customFormat="1" ht="24" customHeight="1">
      <c r="A166" s="509" t="s">
        <v>300</v>
      </c>
      <c r="B166" s="367">
        <v>1485</v>
      </c>
      <c r="C166" s="368">
        <v>1324</v>
      </c>
      <c r="D166" s="433">
        <f>SUM(B166:C166)</f>
        <v>2809</v>
      </c>
      <c r="E166" s="431">
        <v>44</v>
      </c>
      <c r="F166" s="431">
        <v>765</v>
      </c>
      <c r="G166" s="431">
        <v>0</v>
      </c>
      <c r="H166" s="431">
        <v>0</v>
      </c>
      <c r="I166" s="431">
        <v>28</v>
      </c>
      <c r="J166" s="431">
        <v>0</v>
      </c>
      <c r="K166" s="431">
        <v>0</v>
      </c>
      <c r="L166" s="431">
        <v>0</v>
      </c>
      <c r="M166" s="450">
        <f>SUM(E166:L166)</f>
        <v>837</v>
      </c>
      <c r="N166" s="450">
        <v>81</v>
      </c>
      <c r="O166" s="432">
        <f>SUM(M166:N166)</f>
        <v>918</v>
      </c>
      <c r="P166" s="535">
        <v>13</v>
      </c>
      <c r="Q166" s="450">
        <v>577</v>
      </c>
      <c r="R166" s="384">
        <f>SUM(P166:Q166)</f>
        <v>590</v>
      </c>
      <c r="S166" s="541">
        <f>B166-M166-P166</f>
        <v>635</v>
      </c>
      <c r="T166" s="373">
        <f>C166-N166-Q166</f>
        <v>666</v>
      </c>
      <c r="U166" s="373">
        <f>+S166+T166</f>
        <v>1301</v>
      </c>
      <c r="V166" s="426">
        <v>906</v>
      </c>
      <c r="W166" s="408">
        <v>104</v>
      </c>
      <c r="X166" s="252"/>
      <c r="Y166" s="252"/>
      <c r="Z166" s="252"/>
      <c r="AA166" s="252"/>
      <c r="AB166" s="252"/>
      <c r="AC166" s="252"/>
      <c r="AD166" s="252"/>
      <c r="AE166" s="252"/>
      <c r="AF166" s="252"/>
      <c r="AG166" s="252"/>
    </row>
    <row r="167" spans="1:33" s="251" customFormat="1" ht="24" customHeight="1">
      <c r="A167" s="509" t="s">
        <v>301</v>
      </c>
      <c r="B167" s="367">
        <v>392</v>
      </c>
      <c r="C167" s="368">
        <v>73</v>
      </c>
      <c r="D167" s="433">
        <f>SUM(B167:C167)</f>
        <v>465</v>
      </c>
      <c r="E167" s="431">
        <v>4</v>
      </c>
      <c r="F167" s="431">
        <v>86</v>
      </c>
      <c r="G167" s="431">
        <v>0</v>
      </c>
      <c r="H167" s="431">
        <v>0</v>
      </c>
      <c r="I167" s="431">
        <v>0</v>
      </c>
      <c r="J167" s="431">
        <v>0</v>
      </c>
      <c r="K167" s="431">
        <v>0</v>
      </c>
      <c r="L167" s="431">
        <v>0</v>
      </c>
      <c r="M167" s="450">
        <f>SUM(E167:L167)</f>
        <v>90</v>
      </c>
      <c r="N167" s="450">
        <v>19</v>
      </c>
      <c r="O167" s="432">
        <f>SUM(M167:N167)</f>
        <v>109</v>
      </c>
      <c r="P167" s="535">
        <v>9</v>
      </c>
      <c r="Q167" s="450">
        <v>12</v>
      </c>
      <c r="R167" s="384">
        <f>SUM(P167:Q167)</f>
        <v>21</v>
      </c>
      <c r="S167" s="541">
        <f>B167-M167-P167</f>
        <v>293</v>
      </c>
      <c r="T167" s="373">
        <f>C167-N167-Q167</f>
        <v>42</v>
      </c>
      <c r="U167" s="373">
        <f>+S167+T167</f>
        <v>335</v>
      </c>
      <c r="V167" s="435">
        <v>722</v>
      </c>
      <c r="W167" s="436">
        <v>117</v>
      </c>
      <c r="X167" s="252"/>
      <c r="Y167" s="252"/>
      <c r="Z167" s="252"/>
      <c r="AA167" s="252"/>
      <c r="AB167" s="252"/>
      <c r="AC167" s="252"/>
      <c r="AD167" s="252"/>
      <c r="AE167" s="252"/>
      <c r="AF167" s="252"/>
      <c r="AG167" s="252"/>
    </row>
    <row r="168" spans="1:33" s="251" customFormat="1" ht="24" customHeight="1">
      <c r="A168" s="509" t="s">
        <v>302</v>
      </c>
      <c r="B168" s="367">
        <v>581</v>
      </c>
      <c r="C168" s="368">
        <v>814</v>
      </c>
      <c r="D168" s="433">
        <f>SUM(B168:C168)</f>
        <v>1395</v>
      </c>
      <c r="E168" s="431">
        <v>33</v>
      </c>
      <c r="F168" s="431">
        <v>71</v>
      </c>
      <c r="G168" s="431">
        <v>0</v>
      </c>
      <c r="H168" s="431">
        <v>0</v>
      </c>
      <c r="I168" s="431">
        <v>5</v>
      </c>
      <c r="J168" s="431">
        <v>4</v>
      </c>
      <c r="K168" s="431">
        <v>0</v>
      </c>
      <c r="L168" s="431">
        <v>0</v>
      </c>
      <c r="M168" s="450">
        <f>SUM(E168:L168)</f>
        <v>113</v>
      </c>
      <c r="N168" s="450">
        <v>225</v>
      </c>
      <c r="O168" s="432">
        <f>SUM(M168:N168)</f>
        <v>338</v>
      </c>
      <c r="P168" s="535">
        <v>14</v>
      </c>
      <c r="Q168" s="450">
        <v>8</v>
      </c>
      <c r="R168" s="384">
        <f>SUM(P168:Q168)</f>
        <v>22</v>
      </c>
      <c r="S168" s="541">
        <f>B168-M168-P168</f>
        <v>454</v>
      </c>
      <c r="T168" s="373">
        <f>C168-N168-Q168</f>
        <v>581</v>
      </c>
      <c r="U168" s="373">
        <f>+S168+T168</f>
        <v>1035</v>
      </c>
      <c r="V168" s="435">
        <v>443</v>
      </c>
      <c r="W168" s="436">
        <v>104</v>
      </c>
      <c r="X168" s="252"/>
      <c r="Y168" s="252"/>
      <c r="Z168" s="252"/>
      <c r="AA168" s="252"/>
      <c r="AB168" s="252"/>
      <c r="AC168" s="252"/>
      <c r="AD168" s="252"/>
      <c r="AE168" s="252"/>
      <c r="AF168" s="252"/>
      <c r="AG168" s="252"/>
    </row>
    <row r="169" spans="1:33" s="251" customFormat="1" ht="24" customHeight="1">
      <c r="A169" s="510" t="s">
        <v>303</v>
      </c>
      <c r="B169" s="398">
        <v>298</v>
      </c>
      <c r="C169" s="368">
        <v>139</v>
      </c>
      <c r="D169" s="433">
        <f>SUM(B169:C169)</f>
        <v>437</v>
      </c>
      <c r="E169" s="431">
        <v>13</v>
      </c>
      <c r="F169" s="431">
        <v>124</v>
      </c>
      <c r="G169" s="431">
        <v>0</v>
      </c>
      <c r="H169" s="431">
        <v>0</v>
      </c>
      <c r="I169" s="431">
        <v>1</v>
      </c>
      <c r="J169" s="431">
        <v>0</v>
      </c>
      <c r="K169" s="431">
        <v>0</v>
      </c>
      <c r="L169" s="431">
        <v>0</v>
      </c>
      <c r="M169" s="450">
        <f>SUM(E169:L169)</f>
        <v>138</v>
      </c>
      <c r="N169" s="450">
        <v>84</v>
      </c>
      <c r="O169" s="434">
        <f>SUM(M169:N169)</f>
        <v>222</v>
      </c>
      <c r="P169" s="533">
        <v>34</v>
      </c>
      <c r="Q169" s="450">
        <v>3</v>
      </c>
      <c r="R169" s="384">
        <f>SUM(P169:Q169)</f>
        <v>37</v>
      </c>
      <c r="S169" s="541">
        <f>B169-M169-P169</f>
        <v>126</v>
      </c>
      <c r="T169" s="373">
        <f>C169-N169-Q169</f>
        <v>52</v>
      </c>
      <c r="U169" s="373">
        <f>+S169+T169</f>
        <v>178</v>
      </c>
      <c r="V169" s="435">
        <v>472</v>
      </c>
      <c r="W169" s="436">
        <v>262</v>
      </c>
      <c r="X169" s="252"/>
      <c r="Y169" s="252"/>
      <c r="Z169" s="252"/>
      <c r="AA169" s="252"/>
      <c r="AB169" s="252"/>
      <c r="AC169" s="252"/>
      <c r="AD169" s="252"/>
      <c r="AE169" s="252"/>
      <c r="AF169" s="252"/>
      <c r="AG169" s="252"/>
    </row>
    <row r="170" spans="1:33" s="251" customFormat="1" ht="24" customHeight="1">
      <c r="A170" s="511" t="s">
        <v>304</v>
      </c>
      <c r="B170" s="398">
        <v>363</v>
      </c>
      <c r="C170" s="368">
        <v>366</v>
      </c>
      <c r="D170" s="433">
        <f>SUM(B170:C170)</f>
        <v>729</v>
      </c>
      <c r="E170" s="431">
        <v>20</v>
      </c>
      <c r="F170" s="431">
        <v>249</v>
      </c>
      <c r="G170" s="431">
        <v>0</v>
      </c>
      <c r="H170" s="431">
        <v>0</v>
      </c>
      <c r="I170" s="431">
        <v>5</v>
      </c>
      <c r="J170" s="431">
        <v>0</v>
      </c>
      <c r="K170" s="431">
        <v>0</v>
      </c>
      <c r="L170" s="431">
        <v>0</v>
      </c>
      <c r="M170" s="450">
        <f>SUM(E170:L170)</f>
        <v>274</v>
      </c>
      <c r="N170" s="450">
        <v>105</v>
      </c>
      <c r="O170" s="434">
        <f>SUM(M170:N170)</f>
        <v>379</v>
      </c>
      <c r="P170" s="533">
        <v>6</v>
      </c>
      <c r="Q170" s="450">
        <v>3</v>
      </c>
      <c r="R170" s="384">
        <f>SUM(P170:Q170)</f>
        <v>9</v>
      </c>
      <c r="S170" s="541">
        <f>B170-M170-P170</f>
        <v>83</v>
      </c>
      <c r="T170" s="373">
        <f>C170-N170-Q170</f>
        <v>258</v>
      </c>
      <c r="U170" s="373">
        <f>+S170+T170</f>
        <v>341</v>
      </c>
      <c r="V170" s="426">
        <v>175</v>
      </c>
      <c r="W170" s="408">
        <v>77</v>
      </c>
      <c r="X170" s="252"/>
      <c r="Y170" s="252"/>
      <c r="Z170" s="252"/>
      <c r="AA170" s="252"/>
      <c r="AB170" s="252"/>
      <c r="AC170" s="252"/>
      <c r="AD170" s="252"/>
      <c r="AE170" s="252"/>
      <c r="AF170" s="252"/>
      <c r="AG170" s="252"/>
    </row>
    <row r="171" spans="1:33" s="251" customFormat="1" ht="24" customHeight="1">
      <c r="A171" s="510" t="s">
        <v>305</v>
      </c>
      <c r="B171" s="398">
        <v>224</v>
      </c>
      <c r="C171" s="368">
        <v>211</v>
      </c>
      <c r="D171" s="433">
        <f>SUM(B171:C171)</f>
        <v>435</v>
      </c>
      <c r="E171" s="431">
        <v>12</v>
      </c>
      <c r="F171" s="431">
        <v>181</v>
      </c>
      <c r="G171" s="431">
        <v>0</v>
      </c>
      <c r="H171" s="431">
        <v>0</v>
      </c>
      <c r="I171" s="431">
        <v>2</v>
      </c>
      <c r="J171" s="431">
        <v>0</v>
      </c>
      <c r="K171" s="431">
        <v>0</v>
      </c>
      <c r="L171" s="431">
        <v>0</v>
      </c>
      <c r="M171" s="450">
        <f>SUM(E171:L171)</f>
        <v>195</v>
      </c>
      <c r="N171" s="450">
        <v>43</v>
      </c>
      <c r="O171" s="434">
        <f>SUM(M171:N171)</f>
        <v>238</v>
      </c>
      <c r="P171" s="533">
        <v>4</v>
      </c>
      <c r="Q171" s="450">
        <v>0</v>
      </c>
      <c r="R171" s="384">
        <f>SUM(P171:Q171)</f>
        <v>4</v>
      </c>
      <c r="S171" s="541">
        <f>B171-M171-P171</f>
        <v>25</v>
      </c>
      <c r="T171" s="373">
        <f>C171-N171-Q171</f>
        <v>168</v>
      </c>
      <c r="U171" s="373">
        <f>+S171+T171</f>
        <v>193</v>
      </c>
      <c r="V171" s="435">
        <v>111</v>
      </c>
      <c r="W171" s="436">
        <v>60</v>
      </c>
      <c r="X171" s="252"/>
      <c r="Y171" s="252"/>
      <c r="Z171" s="252"/>
      <c r="AA171" s="252"/>
      <c r="AB171" s="252"/>
      <c r="AC171" s="252"/>
      <c r="AD171" s="252"/>
      <c r="AE171" s="252"/>
      <c r="AF171" s="252"/>
      <c r="AG171" s="252"/>
    </row>
    <row r="172" spans="1:33" s="251" customFormat="1" ht="24" customHeight="1">
      <c r="A172" s="510" t="s">
        <v>306</v>
      </c>
      <c r="B172" s="398">
        <v>328</v>
      </c>
      <c r="C172" s="368">
        <v>92</v>
      </c>
      <c r="D172" s="433">
        <f>SUM(B172:C172)</f>
        <v>420</v>
      </c>
      <c r="E172" s="431">
        <v>28</v>
      </c>
      <c r="F172" s="431">
        <v>126</v>
      </c>
      <c r="G172" s="431">
        <v>0</v>
      </c>
      <c r="H172" s="431">
        <v>0</v>
      </c>
      <c r="I172" s="431">
        <v>3</v>
      </c>
      <c r="J172" s="431">
        <v>1</v>
      </c>
      <c r="K172" s="431">
        <v>0</v>
      </c>
      <c r="L172" s="431">
        <v>1</v>
      </c>
      <c r="M172" s="450">
        <f>SUM(E172:L172)</f>
        <v>159</v>
      </c>
      <c r="N172" s="450">
        <v>89</v>
      </c>
      <c r="O172" s="434">
        <f>SUM(M172:N172)</f>
        <v>248</v>
      </c>
      <c r="P172" s="533">
        <v>9</v>
      </c>
      <c r="Q172" s="450">
        <v>1</v>
      </c>
      <c r="R172" s="384">
        <f>SUM(P172:Q172)</f>
        <v>10</v>
      </c>
      <c r="S172" s="541">
        <f>B172-M172-P172</f>
        <v>160</v>
      </c>
      <c r="T172" s="373">
        <f>C172-N172-Q172</f>
        <v>2</v>
      </c>
      <c r="U172" s="373">
        <f>+S172+T172</f>
        <v>162</v>
      </c>
      <c r="V172" s="435">
        <v>523</v>
      </c>
      <c r="W172" s="436">
        <v>211</v>
      </c>
      <c r="X172" s="252"/>
      <c r="Y172" s="252"/>
      <c r="Z172" s="252"/>
      <c r="AA172" s="252"/>
      <c r="AB172" s="252"/>
      <c r="AC172" s="252"/>
      <c r="AD172" s="252"/>
      <c r="AE172" s="252"/>
      <c r="AF172" s="252"/>
      <c r="AG172" s="252"/>
    </row>
    <row r="173" spans="1:33" s="251" customFormat="1" ht="24" customHeight="1">
      <c r="A173" s="511" t="s">
        <v>307</v>
      </c>
      <c r="B173" s="398">
        <v>516</v>
      </c>
      <c r="C173" s="368">
        <v>287</v>
      </c>
      <c r="D173" s="433">
        <f>SUM(B173:C173)</f>
        <v>803</v>
      </c>
      <c r="E173" s="431">
        <v>66</v>
      </c>
      <c r="F173" s="431">
        <v>207</v>
      </c>
      <c r="G173" s="431">
        <v>0</v>
      </c>
      <c r="H173" s="431">
        <v>0</v>
      </c>
      <c r="I173" s="431">
        <v>14</v>
      </c>
      <c r="J173" s="431">
        <v>0</v>
      </c>
      <c r="K173" s="431">
        <v>0</v>
      </c>
      <c r="L173" s="431">
        <v>0</v>
      </c>
      <c r="M173" s="450">
        <f>SUM(E173:L173)</f>
        <v>287</v>
      </c>
      <c r="N173" s="450">
        <v>24</v>
      </c>
      <c r="O173" s="434">
        <f>SUM(M173:N173)</f>
        <v>311</v>
      </c>
      <c r="P173" s="533">
        <v>0</v>
      </c>
      <c r="Q173" s="450">
        <v>1</v>
      </c>
      <c r="R173" s="384">
        <f>SUM(P173:Q173)</f>
        <v>1</v>
      </c>
      <c r="S173" s="541">
        <f>B173-M173-P173</f>
        <v>229</v>
      </c>
      <c r="T173" s="373">
        <f>C173-N173-Q173</f>
        <v>262</v>
      </c>
      <c r="U173" s="373">
        <f>+S173+T173</f>
        <v>491</v>
      </c>
      <c r="V173" s="426">
        <v>456</v>
      </c>
      <c r="W173" s="408">
        <v>228</v>
      </c>
      <c r="X173" s="252"/>
      <c r="Y173" s="252"/>
      <c r="Z173" s="252"/>
      <c r="AA173" s="252"/>
      <c r="AB173" s="252"/>
      <c r="AC173" s="252"/>
      <c r="AD173" s="252"/>
      <c r="AE173" s="252"/>
      <c r="AF173" s="252"/>
      <c r="AG173" s="252"/>
    </row>
    <row r="174" spans="1:33" s="251" customFormat="1" ht="24" customHeight="1">
      <c r="A174" s="511" t="s">
        <v>308</v>
      </c>
      <c r="B174" s="398">
        <v>627</v>
      </c>
      <c r="C174" s="368">
        <v>423</v>
      </c>
      <c r="D174" s="433">
        <f>SUM(B174:C174)</f>
        <v>1050</v>
      </c>
      <c r="E174" s="431">
        <v>8</v>
      </c>
      <c r="F174" s="431">
        <v>271</v>
      </c>
      <c r="G174" s="431">
        <v>0</v>
      </c>
      <c r="H174" s="431">
        <v>0</v>
      </c>
      <c r="I174" s="431">
        <v>45</v>
      </c>
      <c r="J174" s="431">
        <v>0</v>
      </c>
      <c r="K174" s="431">
        <v>0</v>
      </c>
      <c r="L174" s="431">
        <v>0</v>
      </c>
      <c r="M174" s="450">
        <f>SUM(E174:L174)</f>
        <v>324</v>
      </c>
      <c r="N174" s="450">
        <v>89</v>
      </c>
      <c r="O174" s="434">
        <f>SUM(M174:N174)</f>
        <v>413</v>
      </c>
      <c r="P174" s="533">
        <v>39</v>
      </c>
      <c r="Q174" s="450">
        <v>179</v>
      </c>
      <c r="R174" s="384">
        <f>SUM(P174:Q174)</f>
        <v>218</v>
      </c>
      <c r="S174" s="541">
        <f>B174-M174-P174</f>
        <v>264</v>
      </c>
      <c r="T174" s="373">
        <f>C174-N174-Q174</f>
        <v>155</v>
      </c>
      <c r="U174" s="373">
        <f>+S174+T174</f>
        <v>419</v>
      </c>
      <c r="V174" s="426">
        <v>653</v>
      </c>
      <c r="W174" s="408">
        <v>369</v>
      </c>
      <c r="X174" s="252"/>
      <c r="Y174" s="252"/>
      <c r="Z174" s="252"/>
      <c r="AA174" s="252"/>
      <c r="AB174" s="252"/>
      <c r="AC174" s="252"/>
      <c r="AD174" s="252"/>
      <c r="AE174" s="252"/>
      <c r="AF174" s="252"/>
      <c r="AG174" s="252"/>
    </row>
    <row r="175" spans="1:33" s="251" customFormat="1" ht="24" customHeight="1">
      <c r="A175" s="510" t="s">
        <v>309</v>
      </c>
      <c r="B175" s="398">
        <v>593</v>
      </c>
      <c r="C175" s="368">
        <v>239</v>
      </c>
      <c r="D175" s="433">
        <f>SUM(B175:C175)</f>
        <v>832</v>
      </c>
      <c r="E175" s="431">
        <v>24</v>
      </c>
      <c r="F175" s="431">
        <v>330</v>
      </c>
      <c r="G175" s="431">
        <v>0</v>
      </c>
      <c r="H175" s="431">
        <v>0</v>
      </c>
      <c r="I175" s="431">
        <v>5</v>
      </c>
      <c r="J175" s="431">
        <v>1</v>
      </c>
      <c r="K175" s="431">
        <v>0</v>
      </c>
      <c r="L175" s="431">
        <v>0</v>
      </c>
      <c r="M175" s="450">
        <f>SUM(E175:L175)</f>
        <v>360</v>
      </c>
      <c r="N175" s="450">
        <v>66</v>
      </c>
      <c r="O175" s="434">
        <f>SUM(M175:N175)</f>
        <v>426</v>
      </c>
      <c r="P175" s="533">
        <v>7</v>
      </c>
      <c r="Q175" s="450">
        <v>7</v>
      </c>
      <c r="R175" s="384">
        <f>SUM(P175:Q175)</f>
        <v>14</v>
      </c>
      <c r="S175" s="541">
        <f>B175-M175-P175</f>
        <v>226</v>
      </c>
      <c r="T175" s="373">
        <f>C175-N175-Q175</f>
        <v>166</v>
      </c>
      <c r="U175" s="373">
        <f>+S175+T175</f>
        <v>392</v>
      </c>
      <c r="V175" s="435">
        <v>616</v>
      </c>
      <c r="W175" s="436">
        <v>320</v>
      </c>
      <c r="X175" s="252"/>
      <c r="Y175" s="252"/>
      <c r="Z175" s="252"/>
      <c r="AA175" s="252"/>
      <c r="AB175" s="252"/>
      <c r="AC175" s="252"/>
      <c r="AD175" s="252"/>
      <c r="AE175" s="252"/>
      <c r="AF175" s="252"/>
      <c r="AG175" s="252"/>
    </row>
    <row r="176" spans="1:33" s="251" customFormat="1" ht="24" customHeight="1">
      <c r="A176" s="511" t="s">
        <v>310</v>
      </c>
      <c r="B176" s="398">
        <v>384</v>
      </c>
      <c r="C176" s="368">
        <v>341</v>
      </c>
      <c r="D176" s="433">
        <f>SUM(B176:C176)</f>
        <v>725</v>
      </c>
      <c r="E176" s="431">
        <v>8</v>
      </c>
      <c r="F176" s="431">
        <v>172</v>
      </c>
      <c r="G176" s="431">
        <v>0</v>
      </c>
      <c r="H176" s="431">
        <v>0</v>
      </c>
      <c r="I176" s="431">
        <v>2</v>
      </c>
      <c r="J176" s="431">
        <v>0</v>
      </c>
      <c r="K176" s="431">
        <v>1</v>
      </c>
      <c r="L176" s="431">
        <v>0</v>
      </c>
      <c r="M176" s="450">
        <f>SUM(E176:L176)</f>
        <v>183</v>
      </c>
      <c r="N176" s="450">
        <v>62</v>
      </c>
      <c r="O176" s="434">
        <f>SUM(M176:N176)</f>
        <v>245</v>
      </c>
      <c r="P176" s="533">
        <v>41</v>
      </c>
      <c r="Q176" s="450">
        <v>50</v>
      </c>
      <c r="R176" s="384">
        <f>SUM(P176:Q176)</f>
        <v>91</v>
      </c>
      <c r="S176" s="541">
        <f>B176-M176-P176</f>
        <v>160</v>
      </c>
      <c r="T176" s="373">
        <f>C176-N176-Q176</f>
        <v>229</v>
      </c>
      <c r="U176" s="373">
        <f>+S176+T176</f>
        <v>389</v>
      </c>
      <c r="V176" s="426">
        <v>354</v>
      </c>
      <c r="W176" s="408">
        <v>157</v>
      </c>
      <c r="X176" s="252"/>
      <c r="Y176" s="252"/>
      <c r="Z176" s="252"/>
      <c r="AA176" s="252"/>
      <c r="AB176" s="252"/>
      <c r="AC176" s="252"/>
      <c r="AD176" s="252"/>
      <c r="AE176" s="252"/>
      <c r="AF176" s="252"/>
      <c r="AG176" s="252"/>
    </row>
    <row r="177" spans="1:33" s="251" customFormat="1" ht="24" customHeight="1">
      <c r="A177" s="512" t="s">
        <v>311</v>
      </c>
      <c r="B177" s="445">
        <v>170</v>
      </c>
      <c r="C177" s="386">
        <v>184</v>
      </c>
      <c r="D177" s="383">
        <f>SUM(B177:C177)</f>
        <v>354</v>
      </c>
      <c r="E177" s="446">
        <v>3</v>
      </c>
      <c r="F177" s="446">
        <v>142</v>
      </c>
      <c r="G177" s="446">
        <v>0</v>
      </c>
      <c r="H177" s="446">
        <v>0</v>
      </c>
      <c r="I177" s="446">
        <v>1</v>
      </c>
      <c r="J177" s="446">
        <v>0</v>
      </c>
      <c r="K177" s="446">
        <v>0</v>
      </c>
      <c r="L177" s="446">
        <v>0</v>
      </c>
      <c r="M177" s="450">
        <v>146</v>
      </c>
      <c r="N177" s="527">
        <v>13</v>
      </c>
      <c r="O177" s="447">
        <f>SUM(M177:N177)</f>
        <v>159</v>
      </c>
      <c r="P177" s="536">
        <v>23</v>
      </c>
      <c r="Q177" s="527">
        <v>1</v>
      </c>
      <c r="R177" s="443">
        <f>SUM(P177:Q177)</f>
        <v>24</v>
      </c>
      <c r="S177" s="542">
        <f>B177-M177-P177</f>
        <v>1</v>
      </c>
      <c r="T177" s="444">
        <f>C177-N177-Q177</f>
        <v>170</v>
      </c>
      <c r="U177" s="444">
        <f>+S177+T177</f>
        <v>171</v>
      </c>
      <c r="V177" s="448">
        <v>182</v>
      </c>
      <c r="W177" s="417">
        <v>85</v>
      </c>
      <c r="X177" s="252"/>
      <c r="Y177" s="252"/>
      <c r="Z177" s="252"/>
      <c r="AA177" s="252"/>
      <c r="AB177" s="252"/>
      <c r="AC177" s="252"/>
      <c r="AD177" s="252"/>
      <c r="AE177" s="252"/>
      <c r="AF177" s="252"/>
      <c r="AG177" s="252"/>
    </row>
    <row r="178" spans="1:31" s="43" customFormat="1" ht="12.75" customHeight="1">
      <c r="A178" s="767" t="s">
        <v>200</v>
      </c>
      <c r="B178" s="767"/>
      <c r="C178" s="767"/>
      <c r="D178" s="767"/>
      <c r="E178" s="767"/>
      <c r="F178" s="767"/>
      <c r="G178" s="767"/>
      <c r="H178" s="767"/>
      <c r="I178" s="767"/>
      <c r="J178" s="767"/>
      <c r="K178" s="767"/>
      <c r="L178" s="767"/>
      <c r="M178" s="767"/>
      <c r="N178" s="767"/>
      <c r="O178" s="767"/>
      <c r="P178" s="767"/>
      <c r="Q178" s="767"/>
      <c r="R178" s="767"/>
      <c r="S178" s="767"/>
      <c r="T178" s="767"/>
      <c r="U178" s="767"/>
      <c r="V178" s="493"/>
      <c r="W178" s="44"/>
      <c r="X178" s="44"/>
      <c r="Y178" s="44"/>
      <c r="Z178" s="44"/>
      <c r="AA178" s="44"/>
      <c r="AB178" s="44"/>
      <c r="AC178" s="44"/>
      <c r="AD178" s="44"/>
      <c r="AE178" s="44"/>
    </row>
    <row r="179" spans="1:33" s="43" customFormat="1" ht="10.5" customHeight="1">
      <c r="A179" s="490"/>
      <c r="B179" s="250"/>
      <c r="C179" s="250"/>
      <c r="D179" s="250"/>
      <c r="E179" s="250"/>
      <c r="F179" s="250"/>
      <c r="G179" s="250"/>
      <c r="H179" s="250"/>
      <c r="I179" s="250"/>
      <c r="J179" s="250"/>
      <c r="K179" s="250"/>
      <c r="L179" s="250"/>
      <c r="M179" s="250"/>
      <c r="N179" s="250"/>
      <c r="O179" s="250"/>
      <c r="P179" s="250"/>
      <c r="Q179" s="250"/>
      <c r="R179" s="250"/>
      <c r="T179" s="44"/>
      <c r="U179" s="44"/>
      <c r="V179" s="250"/>
      <c r="W179" s="250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</row>
    <row r="180" spans="1:33" s="43" customFormat="1" ht="10.5" customHeight="1">
      <c r="A180" s="486"/>
      <c r="B180" s="250"/>
      <c r="C180" s="250"/>
      <c r="D180" s="250"/>
      <c r="E180" s="250"/>
      <c r="F180" s="250"/>
      <c r="G180" s="250"/>
      <c r="H180" s="250"/>
      <c r="I180" s="250"/>
      <c r="J180" s="250"/>
      <c r="K180" s="250"/>
      <c r="L180" s="250"/>
      <c r="M180" s="250"/>
      <c r="N180" s="250"/>
      <c r="O180" s="250"/>
      <c r="P180" s="250"/>
      <c r="Q180" s="250"/>
      <c r="R180" s="250"/>
      <c r="T180" s="44"/>
      <c r="U180" s="44"/>
      <c r="V180" s="250"/>
      <c r="W180" s="250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</row>
    <row r="181" spans="1:33" s="43" customFormat="1" ht="10.5" customHeight="1">
      <c r="A181" s="486"/>
      <c r="B181" s="250"/>
      <c r="C181" s="250"/>
      <c r="D181" s="250"/>
      <c r="E181" s="250"/>
      <c r="F181" s="250"/>
      <c r="G181" s="250"/>
      <c r="H181" s="250"/>
      <c r="I181" s="250"/>
      <c r="J181" s="250"/>
      <c r="K181" s="250"/>
      <c r="L181" s="250"/>
      <c r="M181" s="250"/>
      <c r="N181" s="250"/>
      <c r="O181" s="250"/>
      <c r="P181" s="250"/>
      <c r="Q181" s="250"/>
      <c r="R181" s="250"/>
      <c r="T181" s="44"/>
      <c r="U181" s="44"/>
      <c r="V181" s="250"/>
      <c r="W181" s="250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</row>
    <row r="182" spans="1:33" s="43" customFormat="1" ht="10.5" customHeight="1">
      <c r="A182" s="486"/>
      <c r="B182" s="250"/>
      <c r="C182" s="250"/>
      <c r="D182" s="250"/>
      <c r="E182" s="250"/>
      <c r="F182" s="250"/>
      <c r="G182" s="250"/>
      <c r="H182" s="250"/>
      <c r="I182" s="250"/>
      <c r="J182" s="250"/>
      <c r="K182" s="250"/>
      <c r="L182" s="250"/>
      <c r="M182" s="250"/>
      <c r="N182" s="250"/>
      <c r="O182" s="250"/>
      <c r="P182" s="250"/>
      <c r="Q182" s="250"/>
      <c r="R182" s="250"/>
      <c r="T182" s="44"/>
      <c r="U182" s="44"/>
      <c r="V182" s="250"/>
      <c r="W182" s="250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</row>
    <row r="183" spans="1:33" s="43" customFormat="1" ht="10.5" customHeight="1">
      <c r="A183" s="486"/>
      <c r="B183" s="250"/>
      <c r="C183" s="250"/>
      <c r="D183" s="250"/>
      <c r="E183" s="250"/>
      <c r="F183" s="250"/>
      <c r="G183" s="250"/>
      <c r="H183" s="250"/>
      <c r="I183" s="250"/>
      <c r="J183" s="250"/>
      <c r="K183" s="250"/>
      <c r="L183" s="250"/>
      <c r="M183" s="250"/>
      <c r="N183" s="250"/>
      <c r="O183" s="250"/>
      <c r="P183" s="250"/>
      <c r="Q183" s="250"/>
      <c r="R183" s="250"/>
      <c r="T183" s="44"/>
      <c r="U183" s="44"/>
      <c r="V183" s="250"/>
      <c r="W183" s="250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</row>
    <row r="184" spans="1:33" s="43" customFormat="1" ht="10.5" customHeight="1">
      <c r="A184" s="486"/>
      <c r="B184" s="250"/>
      <c r="C184" s="250"/>
      <c r="D184" s="250"/>
      <c r="E184" s="250"/>
      <c r="F184" s="250"/>
      <c r="G184" s="250"/>
      <c r="H184" s="250"/>
      <c r="I184" s="250"/>
      <c r="J184" s="250"/>
      <c r="K184" s="250"/>
      <c r="L184" s="250"/>
      <c r="M184" s="250"/>
      <c r="N184" s="250"/>
      <c r="O184" s="250"/>
      <c r="P184" s="250"/>
      <c r="Q184" s="250"/>
      <c r="R184" s="250"/>
      <c r="T184" s="44"/>
      <c r="U184" s="44"/>
      <c r="V184" s="250"/>
      <c r="W184" s="250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</row>
    <row r="185" spans="1:33" s="43" customFormat="1" ht="10.5" customHeight="1">
      <c r="A185" s="486"/>
      <c r="B185" s="250"/>
      <c r="C185" s="250"/>
      <c r="D185" s="250"/>
      <c r="E185" s="250"/>
      <c r="F185" s="250"/>
      <c r="G185" s="250"/>
      <c r="H185" s="250"/>
      <c r="I185" s="250"/>
      <c r="J185" s="250"/>
      <c r="K185" s="250"/>
      <c r="L185" s="250"/>
      <c r="M185" s="250"/>
      <c r="N185" s="250"/>
      <c r="O185" s="250"/>
      <c r="P185" s="250"/>
      <c r="Q185" s="250"/>
      <c r="R185" s="250"/>
      <c r="T185" s="44"/>
      <c r="U185" s="44"/>
      <c r="V185" s="250"/>
      <c r="W185" s="250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</row>
    <row r="186" spans="1:33" s="43" customFormat="1" ht="10.5" customHeight="1">
      <c r="A186" s="486"/>
      <c r="B186" s="250"/>
      <c r="C186" s="250"/>
      <c r="D186" s="250"/>
      <c r="E186" s="250"/>
      <c r="F186" s="250"/>
      <c r="G186" s="250"/>
      <c r="H186" s="250"/>
      <c r="I186" s="250"/>
      <c r="J186" s="250"/>
      <c r="K186" s="250"/>
      <c r="L186" s="250"/>
      <c r="M186" s="250"/>
      <c r="N186" s="250"/>
      <c r="O186" s="250"/>
      <c r="P186" s="250"/>
      <c r="Q186" s="250"/>
      <c r="R186" s="250"/>
      <c r="T186" s="44"/>
      <c r="U186" s="44"/>
      <c r="V186" s="250"/>
      <c r="W186" s="250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</row>
    <row r="187" spans="1:33" s="43" customFormat="1" ht="10.5" customHeight="1">
      <c r="A187" s="486"/>
      <c r="B187" s="250"/>
      <c r="C187" s="250"/>
      <c r="D187" s="250"/>
      <c r="E187" s="250"/>
      <c r="F187" s="250"/>
      <c r="G187" s="250"/>
      <c r="H187" s="250"/>
      <c r="I187" s="250"/>
      <c r="J187" s="250"/>
      <c r="K187" s="250"/>
      <c r="L187" s="250"/>
      <c r="M187" s="250"/>
      <c r="N187" s="250"/>
      <c r="O187" s="250"/>
      <c r="P187" s="250"/>
      <c r="Q187" s="250"/>
      <c r="R187" s="250"/>
      <c r="T187" s="44"/>
      <c r="U187" s="44"/>
      <c r="V187" s="250"/>
      <c r="W187" s="250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</row>
    <row r="188" spans="1:33" s="43" customFormat="1" ht="10.5" customHeight="1">
      <c r="A188" s="486"/>
      <c r="B188" s="250"/>
      <c r="C188" s="250"/>
      <c r="D188" s="250"/>
      <c r="E188" s="250"/>
      <c r="F188" s="250"/>
      <c r="G188" s="250"/>
      <c r="H188" s="250"/>
      <c r="I188" s="250"/>
      <c r="J188" s="250"/>
      <c r="K188" s="250"/>
      <c r="L188" s="250"/>
      <c r="M188" s="250"/>
      <c r="N188" s="250"/>
      <c r="O188" s="250"/>
      <c r="P188" s="250"/>
      <c r="Q188" s="250"/>
      <c r="R188" s="250"/>
      <c r="T188" s="44"/>
      <c r="U188" s="44"/>
      <c r="V188" s="250"/>
      <c r="W188" s="250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</row>
    <row r="189" spans="1:33" s="43" customFormat="1" ht="10.5" customHeight="1">
      <c r="A189" s="486"/>
      <c r="B189" s="250"/>
      <c r="C189" s="250"/>
      <c r="D189" s="250"/>
      <c r="E189" s="250"/>
      <c r="F189" s="250"/>
      <c r="G189" s="250"/>
      <c r="H189" s="250"/>
      <c r="I189" s="250"/>
      <c r="J189" s="250"/>
      <c r="K189" s="250"/>
      <c r="L189" s="250"/>
      <c r="M189" s="250"/>
      <c r="N189" s="250"/>
      <c r="O189" s="250"/>
      <c r="P189" s="250"/>
      <c r="Q189" s="250"/>
      <c r="R189" s="250"/>
      <c r="T189" s="44"/>
      <c r="U189" s="44"/>
      <c r="V189" s="250"/>
      <c r="W189" s="250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</row>
    <row r="190" spans="1:33" s="43" customFormat="1" ht="10.5" customHeight="1">
      <c r="A190" s="486"/>
      <c r="B190" s="250"/>
      <c r="C190" s="250"/>
      <c r="D190" s="250"/>
      <c r="E190" s="250"/>
      <c r="F190" s="250"/>
      <c r="G190" s="250"/>
      <c r="H190" s="250"/>
      <c r="I190" s="250"/>
      <c r="J190" s="250"/>
      <c r="K190" s="250"/>
      <c r="L190" s="250"/>
      <c r="M190" s="250"/>
      <c r="N190" s="250"/>
      <c r="O190" s="250"/>
      <c r="P190" s="250"/>
      <c r="Q190" s="250"/>
      <c r="R190" s="250"/>
      <c r="T190" s="44"/>
      <c r="U190" s="44"/>
      <c r="V190" s="250"/>
      <c r="W190" s="250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</row>
    <row r="191" spans="1:33" s="43" customFormat="1" ht="10.5" customHeight="1">
      <c r="A191" s="486"/>
      <c r="B191" s="250"/>
      <c r="C191" s="250"/>
      <c r="D191" s="250"/>
      <c r="E191" s="250"/>
      <c r="F191" s="250"/>
      <c r="G191" s="250"/>
      <c r="H191" s="250"/>
      <c r="I191" s="250"/>
      <c r="J191" s="250"/>
      <c r="K191" s="250"/>
      <c r="L191" s="250"/>
      <c r="M191" s="250"/>
      <c r="N191" s="250"/>
      <c r="O191" s="250"/>
      <c r="P191" s="250"/>
      <c r="Q191" s="250"/>
      <c r="R191" s="250"/>
      <c r="T191" s="44"/>
      <c r="U191" s="44"/>
      <c r="V191" s="250"/>
      <c r="W191" s="250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</row>
    <row r="192" spans="1:33" s="43" customFormat="1" ht="10.5" customHeight="1">
      <c r="A192" s="486"/>
      <c r="B192" s="250"/>
      <c r="C192" s="250"/>
      <c r="D192" s="250"/>
      <c r="E192" s="250"/>
      <c r="F192" s="250"/>
      <c r="G192" s="250"/>
      <c r="H192" s="250"/>
      <c r="I192" s="250"/>
      <c r="J192" s="250"/>
      <c r="K192" s="250"/>
      <c r="L192" s="250"/>
      <c r="M192" s="250"/>
      <c r="N192" s="250"/>
      <c r="O192" s="250"/>
      <c r="P192" s="250"/>
      <c r="Q192" s="250"/>
      <c r="R192" s="250"/>
      <c r="T192" s="44"/>
      <c r="U192" s="44"/>
      <c r="V192" s="250"/>
      <c r="W192" s="250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</row>
    <row r="193" spans="1:33" s="43" customFormat="1" ht="10.5" customHeight="1">
      <c r="A193" s="486"/>
      <c r="B193" s="250"/>
      <c r="C193" s="250"/>
      <c r="D193" s="250"/>
      <c r="E193" s="250"/>
      <c r="F193" s="250"/>
      <c r="G193" s="250"/>
      <c r="H193" s="250"/>
      <c r="I193" s="250"/>
      <c r="J193" s="250"/>
      <c r="K193" s="250"/>
      <c r="L193" s="250"/>
      <c r="M193" s="250"/>
      <c r="N193" s="250"/>
      <c r="O193" s="250"/>
      <c r="P193" s="250"/>
      <c r="Q193" s="250"/>
      <c r="R193" s="250"/>
      <c r="T193" s="44"/>
      <c r="U193" s="44"/>
      <c r="V193" s="250"/>
      <c r="W193" s="250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</row>
    <row r="194" spans="1:33" s="43" customFormat="1" ht="10.5" customHeight="1">
      <c r="A194" s="486"/>
      <c r="B194" s="250"/>
      <c r="C194" s="250"/>
      <c r="D194" s="250"/>
      <c r="E194" s="250"/>
      <c r="F194" s="250"/>
      <c r="G194" s="250"/>
      <c r="H194" s="250"/>
      <c r="I194" s="250"/>
      <c r="J194" s="250"/>
      <c r="K194" s="250"/>
      <c r="L194" s="250"/>
      <c r="M194" s="250"/>
      <c r="N194" s="250"/>
      <c r="O194" s="250"/>
      <c r="P194" s="250"/>
      <c r="Q194" s="250"/>
      <c r="R194" s="250"/>
      <c r="T194" s="44"/>
      <c r="U194" s="44"/>
      <c r="V194" s="250"/>
      <c r="W194" s="250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</row>
    <row r="195" spans="1:33" s="43" customFormat="1" ht="10.5" customHeight="1">
      <c r="A195" s="486"/>
      <c r="B195" s="250"/>
      <c r="C195" s="250"/>
      <c r="D195" s="250"/>
      <c r="E195" s="250"/>
      <c r="F195" s="250"/>
      <c r="G195" s="250"/>
      <c r="H195" s="250"/>
      <c r="I195" s="250"/>
      <c r="J195" s="250"/>
      <c r="K195" s="250"/>
      <c r="L195" s="250"/>
      <c r="M195" s="250"/>
      <c r="N195" s="250"/>
      <c r="O195" s="250"/>
      <c r="P195" s="250"/>
      <c r="Q195" s="250"/>
      <c r="R195" s="250"/>
      <c r="T195" s="44"/>
      <c r="U195" s="44"/>
      <c r="V195" s="250"/>
      <c r="W195" s="250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</row>
    <row r="196" spans="1:33" s="43" customFormat="1" ht="10.5" customHeight="1">
      <c r="A196" s="486"/>
      <c r="B196" s="250"/>
      <c r="C196" s="250"/>
      <c r="D196" s="250"/>
      <c r="E196" s="250"/>
      <c r="F196" s="250"/>
      <c r="G196" s="250"/>
      <c r="H196" s="250"/>
      <c r="I196" s="250"/>
      <c r="J196" s="250"/>
      <c r="K196" s="250"/>
      <c r="L196" s="250"/>
      <c r="M196" s="250"/>
      <c r="N196" s="250"/>
      <c r="O196" s="250"/>
      <c r="P196" s="250"/>
      <c r="Q196" s="250"/>
      <c r="R196" s="250"/>
      <c r="T196" s="44"/>
      <c r="U196" s="44"/>
      <c r="V196" s="250"/>
      <c r="W196" s="250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</row>
    <row r="197" spans="1:33" s="43" customFormat="1" ht="10.5" customHeight="1">
      <c r="A197" s="486"/>
      <c r="B197" s="250"/>
      <c r="C197" s="250"/>
      <c r="D197" s="250"/>
      <c r="E197" s="250"/>
      <c r="F197" s="250"/>
      <c r="G197" s="250"/>
      <c r="H197" s="250"/>
      <c r="I197" s="250"/>
      <c r="J197" s="250"/>
      <c r="K197" s="250"/>
      <c r="L197" s="250"/>
      <c r="M197" s="250"/>
      <c r="N197" s="250"/>
      <c r="O197" s="250"/>
      <c r="P197" s="250"/>
      <c r="Q197" s="250"/>
      <c r="R197" s="250"/>
      <c r="T197" s="44"/>
      <c r="U197" s="44"/>
      <c r="V197" s="250"/>
      <c r="W197" s="250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</row>
    <row r="198" spans="1:33" s="43" customFormat="1" ht="10.5" customHeight="1">
      <c r="A198" s="486"/>
      <c r="B198" s="250"/>
      <c r="C198" s="250"/>
      <c r="D198" s="250"/>
      <c r="E198" s="250"/>
      <c r="F198" s="250"/>
      <c r="G198" s="250"/>
      <c r="H198" s="250"/>
      <c r="I198" s="250"/>
      <c r="J198" s="250"/>
      <c r="K198" s="250"/>
      <c r="L198" s="250"/>
      <c r="M198" s="250"/>
      <c r="N198" s="250"/>
      <c r="O198" s="250"/>
      <c r="P198" s="250"/>
      <c r="Q198" s="250"/>
      <c r="R198" s="250"/>
      <c r="T198" s="44"/>
      <c r="U198" s="44"/>
      <c r="V198" s="250"/>
      <c r="W198" s="250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</row>
    <row r="199" spans="1:33" s="43" customFormat="1" ht="10.5" customHeight="1">
      <c r="A199" s="486"/>
      <c r="B199" s="250"/>
      <c r="C199" s="250"/>
      <c r="D199" s="250"/>
      <c r="E199" s="250"/>
      <c r="F199" s="250"/>
      <c r="G199" s="250"/>
      <c r="H199" s="250"/>
      <c r="I199" s="250"/>
      <c r="J199" s="250"/>
      <c r="K199" s="250"/>
      <c r="L199" s="250"/>
      <c r="M199" s="250"/>
      <c r="N199" s="250"/>
      <c r="O199" s="250"/>
      <c r="P199" s="250"/>
      <c r="Q199" s="250"/>
      <c r="R199" s="250"/>
      <c r="T199" s="44"/>
      <c r="U199" s="44"/>
      <c r="V199" s="250"/>
      <c r="W199" s="250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</row>
    <row r="200" spans="1:33" s="43" customFormat="1" ht="10.5" customHeight="1">
      <c r="A200" s="486"/>
      <c r="B200" s="250"/>
      <c r="C200" s="250"/>
      <c r="D200" s="250"/>
      <c r="E200" s="250"/>
      <c r="F200" s="250"/>
      <c r="G200" s="250"/>
      <c r="H200" s="250"/>
      <c r="I200" s="250"/>
      <c r="J200" s="250"/>
      <c r="K200" s="250"/>
      <c r="L200" s="250"/>
      <c r="M200" s="250"/>
      <c r="N200" s="250"/>
      <c r="O200" s="250"/>
      <c r="P200" s="250"/>
      <c r="Q200" s="250"/>
      <c r="R200" s="250"/>
      <c r="T200" s="44"/>
      <c r="U200" s="44"/>
      <c r="V200" s="250"/>
      <c r="W200" s="250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</row>
    <row r="201" spans="1:33" s="43" customFormat="1" ht="10.5" customHeight="1">
      <c r="A201" s="486"/>
      <c r="B201" s="250"/>
      <c r="C201" s="250"/>
      <c r="D201" s="250"/>
      <c r="E201" s="250"/>
      <c r="F201" s="250"/>
      <c r="G201" s="250"/>
      <c r="H201" s="250"/>
      <c r="I201" s="250"/>
      <c r="J201" s="250"/>
      <c r="K201" s="250"/>
      <c r="L201" s="250"/>
      <c r="M201" s="250"/>
      <c r="N201" s="250"/>
      <c r="O201" s="250"/>
      <c r="P201" s="250"/>
      <c r="Q201" s="250"/>
      <c r="R201" s="250"/>
      <c r="T201" s="44"/>
      <c r="U201" s="44"/>
      <c r="V201" s="250"/>
      <c r="W201" s="250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</row>
    <row r="202" spans="1:33" s="43" customFormat="1" ht="10.5" customHeight="1">
      <c r="A202" s="486"/>
      <c r="B202" s="250"/>
      <c r="C202" s="250"/>
      <c r="D202" s="250"/>
      <c r="E202" s="250"/>
      <c r="F202" s="250"/>
      <c r="G202" s="250"/>
      <c r="H202" s="250"/>
      <c r="I202" s="250"/>
      <c r="J202" s="250"/>
      <c r="K202" s="250"/>
      <c r="L202" s="250"/>
      <c r="M202" s="250"/>
      <c r="N202" s="250"/>
      <c r="O202" s="250"/>
      <c r="P202" s="250"/>
      <c r="Q202" s="250"/>
      <c r="R202" s="250"/>
      <c r="T202" s="44"/>
      <c r="U202" s="44"/>
      <c r="V202" s="250"/>
      <c r="W202" s="250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</row>
    <row r="203" spans="1:33" s="43" customFormat="1" ht="10.5" customHeight="1">
      <c r="A203" s="486"/>
      <c r="B203" s="250"/>
      <c r="C203" s="250"/>
      <c r="D203" s="250"/>
      <c r="E203" s="250"/>
      <c r="F203" s="250"/>
      <c r="G203" s="250"/>
      <c r="H203" s="250"/>
      <c r="I203" s="250"/>
      <c r="J203" s="250"/>
      <c r="K203" s="250"/>
      <c r="L203" s="250"/>
      <c r="M203" s="250"/>
      <c r="N203" s="250"/>
      <c r="O203" s="250"/>
      <c r="P203" s="250"/>
      <c r="Q203" s="250"/>
      <c r="R203" s="250"/>
      <c r="T203" s="44"/>
      <c r="U203" s="44"/>
      <c r="V203" s="250"/>
      <c r="W203" s="250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</row>
    <row r="204" spans="1:33" s="43" customFormat="1" ht="10.5" customHeight="1">
      <c r="A204" s="486"/>
      <c r="B204" s="250"/>
      <c r="C204" s="250"/>
      <c r="D204" s="250"/>
      <c r="E204" s="250"/>
      <c r="F204" s="250"/>
      <c r="G204" s="250"/>
      <c r="H204" s="250"/>
      <c r="I204" s="250"/>
      <c r="J204" s="250"/>
      <c r="K204" s="250"/>
      <c r="L204" s="250"/>
      <c r="M204" s="250"/>
      <c r="N204" s="250"/>
      <c r="O204" s="250"/>
      <c r="P204" s="250"/>
      <c r="Q204" s="250"/>
      <c r="R204" s="250"/>
      <c r="T204" s="44"/>
      <c r="U204" s="44"/>
      <c r="V204" s="250"/>
      <c r="W204" s="250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</row>
    <row r="205" spans="1:33" s="43" customFormat="1" ht="10.5" customHeight="1">
      <c r="A205" s="486"/>
      <c r="B205" s="250"/>
      <c r="C205" s="250"/>
      <c r="D205" s="250"/>
      <c r="E205" s="250"/>
      <c r="F205" s="250"/>
      <c r="G205" s="250"/>
      <c r="H205" s="250"/>
      <c r="I205" s="250"/>
      <c r="J205" s="250"/>
      <c r="K205" s="250"/>
      <c r="L205" s="250"/>
      <c r="M205" s="250"/>
      <c r="N205" s="250"/>
      <c r="O205" s="250"/>
      <c r="P205" s="250"/>
      <c r="Q205" s="250"/>
      <c r="R205" s="250"/>
      <c r="T205" s="44"/>
      <c r="U205" s="44"/>
      <c r="V205" s="250"/>
      <c r="W205" s="250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</row>
    <row r="206" spans="1:33" s="43" customFormat="1" ht="10.5" customHeight="1">
      <c r="A206" s="486"/>
      <c r="B206" s="250"/>
      <c r="C206" s="250"/>
      <c r="D206" s="250"/>
      <c r="E206" s="250"/>
      <c r="F206" s="250"/>
      <c r="G206" s="250"/>
      <c r="H206" s="250"/>
      <c r="I206" s="250"/>
      <c r="J206" s="250"/>
      <c r="K206" s="250"/>
      <c r="L206" s="250"/>
      <c r="M206" s="250"/>
      <c r="N206" s="250"/>
      <c r="O206" s="250"/>
      <c r="P206" s="250"/>
      <c r="Q206" s="250"/>
      <c r="R206" s="250"/>
      <c r="T206" s="44"/>
      <c r="U206" s="44"/>
      <c r="V206" s="250"/>
      <c r="W206" s="250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</row>
    <row r="207" spans="1:33" s="43" customFormat="1" ht="10.5" customHeight="1">
      <c r="A207" s="486"/>
      <c r="B207" s="250"/>
      <c r="C207" s="250"/>
      <c r="D207" s="250"/>
      <c r="E207" s="250"/>
      <c r="F207" s="250"/>
      <c r="G207" s="250"/>
      <c r="H207" s="250"/>
      <c r="I207" s="250"/>
      <c r="J207" s="250"/>
      <c r="K207" s="250"/>
      <c r="L207" s="250"/>
      <c r="M207" s="250"/>
      <c r="N207" s="250"/>
      <c r="O207" s="250"/>
      <c r="P207" s="250"/>
      <c r="Q207" s="250"/>
      <c r="R207" s="250"/>
      <c r="T207" s="44"/>
      <c r="U207" s="44"/>
      <c r="V207" s="250"/>
      <c r="W207" s="250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</row>
    <row r="208" spans="1:33" s="43" customFormat="1" ht="10.5" customHeight="1">
      <c r="A208" s="486"/>
      <c r="B208" s="250"/>
      <c r="C208" s="250"/>
      <c r="D208" s="250"/>
      <c r="E208" s="250"/>
      <c r="F208" s="250"/>
      <c r="G208" s="250"/>
      <c r="H208" s="250"/>
      <c r="I208" s="250"/>
      <c r="J208" s="250"/>
      <c r="K208" s="250"/>
      <c r="L208" s="250"/>
      <c r="M208" s="250"/>
      <c r="N208" s="250"/>
      <c r="O208" s="250"/>
      <c r="P208" s="250"/>
      <c r="Q208" s="250"/>
      <c r="R208" s="250"/>
      <c r="T208" s="44"/>
      <c r="U208" s="44"/>
      <c r="V208" s="250"/>
      <c r="W208" s="250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</row>
    <row r="209" spans="1:33" s="43" customFormat="1" ht="4.5" customHeight="1">
      <c r="A209" s="486"/>
      <c r="B209" s="250"/>
      <c r="C209" s="250"/>
      <c r="D209" s="250"/>
      <c r="E209" s="250"/>
      <c r="F209" s="250"/>
      <c r="G209" s="250"/>
      <c r="H209" s="250"/>
      <c r="I209" s="250"/>
      <c r="J209" s="250"/>
      <c r="K209" s="250"/>
      <c r="L209" s="250"/>
      <c r="M209" s="250"/>
      <c r="N209" s="250"/>
      <c r="O209" s="250"/>
      <c r="P209" s="250"/>
      <c r="Q209" s="250"/>
      <c r="R209" s="250"/>
      <c r="T209" s="44"/>
      <c r="U209" s="44"/>
      <c r="V209" s="250"/>
      <c r="W209" s="250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</row>
    <row r="210" spans="1:33" s="43" customFormat="1" ht="10.5" customHeight="1">
      <c r="A210" s="486"/>
      <c r="B210" s="250"/>
      <c r="C210" s="250"/>
      <c r="D210" s="250"/>
      <c r="E210" s="250"/>
      <c r="F210" s="250"/>
      <c r="G210" s="250"/>
      <c r="H210" s="250"/>
      <c r="I210" s="250"/>
      <c r="J210" s="250"/>
      <c r="K210" s="250"/>
      <c r="L210" s="250"/>
      <c r="M210" s="250"/>
      <c r="N210" s="250"/>
      <c r="O210" s="250"/>
      <c r="P210" s="250"/>
      <c r="Q210" s="250"/>
      <c r="R210" s="250"/>
      <c r="T210" s="44"/>
      <c r="U210" s="44"/>
      <c r="V210" s="250"/>
      <c r="W210" s="250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</row>
    <row r="211" spans="1:33" s="43" customFormat="1" ht="10.5" customHeight="1">
      <c r="A211" s="486"/>
      <c r="B211" s="250"/>
      <c r="C211" s="250"/>
      <c r="D211" s="250"/>
      <c r="E211" s="250"/>
      <c r="F211" s="250"/>
      <c r="G211" s="250"/>
      <c r="H211" s="250"/>
      <c r="I211" s="250"/>
      <c r="J211" s="250"/>
      <c r="K211" s="250"/>
      <c r="L211" s="250"/>
      <c r="M211" s="250"/>
      <c r="N211" s="250"/>
      <c r="O211" s="250"/>
      <c r="P211" s="250"/>
      <c r="Q211" s="250"/>
      <c r="R211" s="250"/>
      <c r="T211" s="44"/>
      <c r="U211" s="44"/>
      <c r="V211" s="250"/>
      <c r="W211" s="250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</row>
    <row r="212" spans="1:33" s="43" customFormat="1" ht="10.5" customHeight="1">
      <c r="A212" s="486"/>
      <c r="B212" s="250"/>
      <c r="C212" s="250"/>
      <c r="D212" s="250"/>
      <c r="E212" s="250"/>
      <c r="F212" s="250"/>
      <c r="G212" s="250"/>
      <c r="H212" s="250"/>
      <c r="I212" s="250"/>
      <c r="J212" s="250"/>
      <c r="K212" s="250"/>
      <c r="L212" s="250"/>
      <c r="M212" s="250"/>
      <c r="N212" s="250"/>
      <c r="O212" s="250"/>
      <c r="P212" s="250"/>
      <c r="Q212" s="250"/>
      <c r="R212" s="250"/>
      <c r="T212" s="44"/>
      <c r="U212" s="44"/>
      <c r="V212" s="250"/>
      <c r="W212" s="250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</row>
    <row r="213" spans="1:33" s="43" customFormat="1" ht="10.5" customHeight="1">
      <c r="A213" s="486"/>
      <c r="B213" s="250"/>
      <c r="C213" s="250"/>
      <c r="D213" s="250"/>
      <c r="E213" s="250"/>
      <c r="F213" s="250"/>
      <c r="G213" s="250"/>
      <c r="H213" s="250"/>
      <c r="I213" s="250"/>
      <c r="J213" s="250"/>
      <c r="K213" s="250"/>
      <c r="L213" s="250"/>
      <c r="M213" s="250"/>
      <c r="N213" s="250"/>
      <c r="O213" s="250"/>
      <c r="P213" s="250"/>
      <c r="Q213" s="250"/>
      <c r="R213" s="250"/>
      <c r="T213" s="44"/>
      <c r="U213" s="44"/>
      <c r="V213" s="250"/>
      <c r="W213" s="250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</row>
    <row r="214" spans="1:33" s="43" customFormat="1" ht="10.5" customHeight="1">
      <c r="A214" s="486"/>
      <c r="B214" s="250"/>
      <c r="C214" s="250"/>
      <c r="D214" s="250"/>
      <c r="E214" s="250"/>
      <c r="F214" s="250"/>
      <c r="G214" s="250"/>
      <c r="H214" s="250"/>
      <c r="I214" s="250"/>
      <c r="J214" s="250"/>
      <c r="K214" s="250"/>
      <c r="L214" s="250"/>
      <c r="M214" s="250"/>
      <c r="N214" s="250"/>
      <c r="O214" s="250"/>
      <c r="P214" s="250"/>
      <c r="Q214" s="250"/>
      <c r="R214" s="250"/>
      <c r="T214" s="44"/>
      <c r="U214" s="44"/>
      <c r="V214" s="250"/>
      <c r="W214" s="250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</row>
    <row r="215" spans="1:33" s="43" customFormat="1" ht="10.5" customHeight="1">
      <c r="A215" s="486"/>
      <c r="B215" s="250"/>
      <c r="C215" s="250"/>
      <c r="D215" s="250"/>
      <c r="E215" s="250"/>
      <c r="F215" s="250"/>
      <c r="G215" s="250"/>
      <c r="H215" s="250"/>
      <c r="I215" s="250"/>
      <c r="J215" s="250"/>
      <c r="K215" s="250"/>
      <c r="L215" s="250"/>
      <c r="M215" s="250"/>
      <c r="N215" s="250"/>
      <c r="O215" s="250"/>
      <c r="P215" s="250"/>
      <c r="Q215" s="250"/>
      <c r="R215" s="250"/>
      <c r="T215" s="44"/>
      <c r="U215" s="44"/>
      <c r="V215" s="250"/>
      <c r="W215" s="250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</row>
    <row r="216" spans="1:33" s="43" customFormat="1" ht="10.5" customHeight="1">
      <c r="A216" s="486"/>
      <c r="B216" s="250"/>
      <c r="C216" s="250"/>
      <c r="D216" s="250"/>
      <c r="E216" s="250"/>
      <c r="F216" s="250"/>
      <c r="G216" s="250"/>
      <c r="H216" s="250"/>
      <c r="I216" s="250"/>
      <c r="J216" s="250"/>
      <c r="K216" s="250"/>
      <c r="L216" s="250"/>
      <c r="M216" s="250"/>
      <c r="N216" s="250"/>
      <c r="O216" s="250"/>
      <c r="P216" s="250"/>
      <c r="Q216" s="250"/>
      <c r="R216" s="250"/>
      <c r="T216" s="44"/>
      <c r="U216" s="44"/>
      <c r="V216" s="250"/>
      <c r="W216" s="250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</row>
    <row r="217" spans="1:33" s="43" customFormat="1" ht="10.5" customHeight="1">
      <c r="A217" s="486"/>
      <c r="B217" s="250"/>
      <c r="C217" s="250"/>
      <c r="D217" s="250"/>
      <c r="E217" s="250"/>
      <c r="F217" s="250"/>
      <c r="G217" s="250"/>
      <c r="H217" s="250"/>
      <c r="I217" s="250"/>
      <c r="J217" s="250"/>
      <c r="K217" s="250"/>
      <c r="L217" s="250"/>
      <c r="M217" s="250"/>
      <c r="N217" s="250"/>
      <c r="O217" s="250"/>
      <c r="P217" s="250"/>
      <c r="Q217" s="250"/>
      <c r="R217" s="250"/>
      <c r="T217" s="44"/>
      <c r="U217" s="44"/>
      <c r="V217" s="250"/>
      <c r="W217" s="250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</row>
    <row r="218" spans="1:33" s="43" customFormat="1" ht="10.5" customHeight="1">
      <c r="A218" s="486"/>
      <c r="B218" s="250"/>
      <c r="C218" s="250"/>
      <c r="D218" s="250"/>
      <c r="E218" s="250"/>
      <c r="F218" s="250"/>
      <c r="G218" s="250"/>
      <c r="H218" s="250"/>
      <c r="I218" s="250"/>
      <c r="J218" s="250"/>
      <c r="K218" s="250"/>
      <c r="L218" s="250"/>
      <c r="M218" s="250"/>
      <c r="N218" s="250"/>
      <c r="O218" s="250"/>
      <c r="P218" s="250"/>
      <c r="Q218" s="250"/>
      <c r="R218" s="250"/>
      <c r="T218" s="44"/>
      <c r="U218" s="44"/>
      <c r="V218" s="250"/>
      <c r="W218" s="250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</row>
    <row r="219" spans="1:33" s="43" customFormat="1" ht="10.5" customHeight="1">
      <c r="A219" s="486"/>
      <c r="B219" s="250"/>
      <c r="C219" s="250"/>
      <c r="D219" s="250"/>
      <c r="E219" s="250"/>
      <c r="F219" s="250"/>
      <c r="G219" s="250"/>
      <c r="H219" s="250"/>
      <c r="I219" s="250"/>
      <c r="J219" s="250"/>
      <c r="K219" s="250"/>
      <c r="L219" s="250"/>
      <c r="M219" s="250"/>
      <c r="N219" s="250"/>
      <c r="O219" s="250"/>
      <c r="P219" s="250"/>
      <c r="Q219" s="250"/>
      <c r="R219" s="250"/>
      <c r="T219" s="44"/>
      <c r="U219" s="44"/>
      <c r="V219" s="250"/>
      <c r="W219" s="250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</row>
    <row r="220" spans="1:33" s="43" customFormat="1" ht="10.5" customHeight="1">
      <c r="A220" s="486"/>
      <c r="B220" s="250"/>
      <c r="C220" s="250"/>
      <c r="D220" s="250"/>
      <c r="E220" s="250"/>
      <c r="F220" s="250"/>
      <c r="G220" s="250"/>
      <c r="H220" s="250"/>
      <c r="I220" s="250"/>
      <c r="J220" s="250"/>
      <c r="K220" s="250"/>
      <c r="L220" s="250"/>
      <c r="M220" s="250"/>
      <c r="N220" s="250"/>
      <c r="O220" s="250"/>
      <c r="P220" s="250"/>
      <c r="Q220" s="250"/>
      <c r="R220" s="250"/>
      <c r="T220" s="44"/>
      <c r="U220" s="44"/>
      <c r="V220" s="250"/>
      <c r="W220" s="250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</row>
    <row r="221" spans="1:33" s="43" customFormat="1" ht="10.5" customHeight="1">
      <c r="A221" s="486"/>
      <c r="B221" s="250"/>
      <c r="C221" s="250"/>
      <c r="D221" s="250"/>
      <c r="E221" s="250"/>
      <c r="F221" s="250"/>
      <c r="G221" s="250"/>
      <c r="H221" s="250"/>
      <c r="I221" s="250"/>
      <c r="J221" s="250"/>
      <c r="K221" s="250"/>
      <c r="L221" s="250"/>
      <c r="M221" s="250"/>
      <c r="N221" s="250"/>
      <c r="O221" s="250"/>
      <c r="P221" s="250"/>
      <c r="Q221" s="250"/>
      <c r="R221" s="250"/>
      <c r="T221" s="44"/>
      <c r="U221" s="44"/>
      <c r="V221" s="250"/>
      <c r="W221" s="250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</row>
    <row r="222" spans="1:33" s="43" customFormat="1" ht="10.5" customHeight="1">
      <c r="A222" s="486"/>
      <c r="B222" s="250"/>
      <c r="C222" s="250"/>
      <c r="D222" s="250"/>
      <c r="E222" s="250"/>
      <c r="F222" s="250"/>
      <c r="G222" s="250"/>
      <c r="H222" s="250"/>
      <c r="I222" s="250"/>
      <c r="J222" s="250"/>
      <c r="K222" s="250"/>
      <c r="L222" s="250"/>
      <c r="M222" s="250"/>
      <c r="N222" s="250"/>
      <c r="O222" s="250"/>
      <c r="P222" s="250"/>
      <c r="Q222" s="250"/>
      <c r="R222" s="250"/>
      <c r="T222" s="44"/>
      <c r="U222" s="44"/>
      <c r="V222" s="250"/>
      <c r="W222" s="250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</row>
    <row r="223" spans="1:33" s="43" customFormat="1" ht="10.5" customHeight="1">
      <c r="A223" s="486"/>
      <c r="B223" s="250"/>
      <c r="C223" s="250"/>
      <c r="D223" s="250"/>
      <c r="E223" s="250"/>
      <c r="F223" s="250"/>
      <c r="G223" s="250"/>
      <c r="H223" s="250"/>
      <c r="I223" s="250"/>
      <c r="J223" s="250"/>
      <c r="K223" s="250"/>
      <c r="L223" s="250"/>
      <c r="M223" s="250"/>
      <c r="N223" s="250"/>
      <c r="O223" s="250"/>
      <c r="P223" s="250"/>
      <c r="Q223" s="250"/>
      <c r="R223" s="250"/>
      <c r="T223" s="44"/>
      <c r="U223" s="44"/>
      <c r="V223" s="250"/>
      <c r="W223" s="250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</row>
    <row r="224" spans="1:33" s="43" customFormat="1" ht="10.5" customHeight="1">
      <c r="A224" s="486"/>
      <c r="B224" s="250"/>
      <c r="C224" s="250"/>
      <c r="D224" s="250"/>
      <c r="E224" s="250"/>
      <c r="F224" s="250"/>
      <c r="G224" s="250"/>
      <c r="H224" s="250"/>
      <c r="I224" s="250"/>
      <c r="J224" s="250"/>
      <c r="K224" s="250"/>
      <c r="L224" s="250"/>
      <c r="M224" s="250"/>
      <c r="N224" s="250"/>
      <c r="O224" s="250"/>
      <c r="P224" s="250"/>
      <c r="Q224" s="250"/>
      <c r="R224" s="250"/>
      <c r="T224" s="44"/>
      <c r="U224" s="44"/>
      <c r="V224" s="250"/>
      <c r="W224" s="250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</row>
    <row r="225" spans="1:33" s="43" customFormat="1" ht="10.5" customHeight="1">
      <c r="A225" s="486"/>
      <c r="B225" s="250"/>
      <c r="C225" s="250"/>
      <c r="D225" s="250"/>
      <c r="E225" s="250"/>
      <c r="F225" s="250"/>
      <c r="G225" s="250"/>
      <c r="H225" s="250"/>
      <c r="I225" s="250"/>
      <c r="J225" s="250"/>
      <c r="K225" s="250"/>
      <c r="L225" s="250"/>
      <c r="M225" s="250"/>
      <c r="N225" s="250"/>
      <c r="O225" s="250"/>
      <c r="P225" s="250"/>
      <c r="Q225" s="250"/>
      <c r="R225" s="250"/>
      <c r="T225" s="44"/>
      <c r="U225" s="44"/>
      <c r="V225" s="250"/>
      <c r="W225" s="250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</row>
    <row r="226" spans="1:33" s="43" customFormat="1" ht="10.5" customHeight="1">
      <c r="A226" s="486"/>
      <c r="B226" s="250"/>
      <c r="C226" s="250"/>
      <c r="D226" s="250"/>
      <c r="E226" s="250"/>
      <c r="F226" s="250"/>
      <c r="G226" s="250"/>
      <c r="H226" s="250"/>
      <c r="I226" s="250"/>
      <c r="J226" s="250"/>
      <c r="K226" s="250"/>
      <c r="L226" s="250"/>
      <c r="M226" s="250"/>
      <c r="N226" s="250"/>
      <c r="O226" s="250"/>
      <c r="P226" s="250"/>
      <c r="Q226" s="250"/>
      <c r="R226" s="250"/>
      <c r="T226" s="44"/>
      <c r="U226" s="44"/>
      <c r="V226" s="250"/>
      <c r="W226" s="250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</row>
    <row r="227" spans="1:33" s="43" customFormat="1" ht="10.5" customHeight="1">
      <c r="A227" s="486"/>
      <c r="B227" s="250"/>
      <c r="C227" s="250"/>
      <c r="D227" s="250"/>
      <c r="E227" s="250"/>
      <c r="F227" s="250"/>
      <c r="G227" s="250"/>
      <c r="H227" s="250"/>
      <c r="I227" s="250"/>
      <c r="J227" s="250"/>
      <c r="K227" s="250"/>
      <c r="L227" s="250"/>
      <c r="M227" s="250"/>
      <c r="N227" s="250"/>
      <c r="O227" s="250"/>
      <c r="P227" s="250"/>
      <c r="Q227" s="250"/>
      <c r="R227" s="250"/>
      <c r="T227" s="44"/>
      <c r="U227" s="44"/>
      <c r="V227" s="250"/>
      <c r="W227" s="250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</row>
    <row r="228" spans="1:33" s="43" customFormat="1" ht="10.5" customHeight="1">
      <c r="A228" s="486"/>
      <c r="B228" s="250"/>
      <c r="C228" s="250"/>
      <c r="D228" s="250"/>
      <c r="E228" s="250"/>
      <c r="F228" s="250"/>
      <c r="G228" s="250"/>
      <c r="H228" s="250"/>
      <c r="I228" s="250"/>
      <c r="J228" s="250"/>
      <c r="K228" s="250"/>
      <c r="L228" s="250"/>
      <c r="M228" s="250"/>
      <c r="N228" s="250"/>
      <c r="O228" s="250"/>
      <c r="P228" s="250"/>
      <c r="Q228" s="250"/>
      <c r="R228" s="250"/>
      <c r="T228" s="44"/>
      <c r="U228" s="44"/>
      <c r="V228" s="250"/>
      <c r="W228" s="250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</row>
    <row r="229" spans="1:33" s="43" customFormat="1" ht="10.5" customHeight="1">
      <c r="A229" s="486"/>
      <c r="B229" s="250"/>
      <c r="C229" s="250"/>
      <c r="D229" s="250"/>
      <c r="E229" s="250"/>
      <c r="F229" s="250"/>
      <c r="G229" s="250"/>
      <c r="H229" s="250"/>
      <c r="I229" s="250"/>
      <c r="J229" s="250"/>
      <c r="K229" s="250"/>
      <c r="L229" s="250"/>
      <c r="M229" s="250"/>
      <c r="N229" s="250"/>
      <c r="O229" s="250"/>
      <c r="P229" s="250"/>
      <c r="Q229" s="250"/>
      <c r="R229" s="250"/>
      <c r="T229" s="44"/>
      <c r="U229" s="44"/>
      <c r="V229" s="250"/>
      <c r="W229" s="250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</row>
    <row r="230" spans="1:33" s="43" customFormat="1" ht="19.5" customHeight="1">
      <c r="A230" s="486"/>
      <c r="B230" s="250"/>
      <c r="C230" s="250"/>
      <c r="D230" s="250"/>
      <c r="E230" s="250"/>
      <c r="F230" s="250"/>
      <c r="G230" s="250"/>
      <c r="H230" s="250"/>
      <c r="I230" s="250"/>
      <c r="J230" s="250"/>
      <c r="K230" s="250"/>
      <c r="L230" s="250"/>
      <c r="M230" s="250"/>
      <c r="N230" s="250"/>
      <c r="O230" s="250"/>
      <c r="P230" s="250"/>
      <c r="Q230" s="250"/>
      <c r="R230" s="250"/>
      <c r="T230" s="44"/>
      <c r="U230" s="44"/>
      <c r="V230" s="250"/>
      <c r="W230" s="250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</row>
    <row r="231" spans="1:23" s="255" customFormat="1" ht="19.5" customHeight="1">
      <c r="A231" s="696" t="s">
        <v>206</v>
      </c>
      <c r="B231" s="697"/>
      <c r="C231" s="697"/>
      <c r="D231" s="697"/>
      <c r="E231" s="697"/>
      <c r="F231" s="697"/>
      <c r="G231" s="697"/>
      <c r="H231" s="697"/>
      <c r="I231" s="697"/>
      <c r="J231" s="697"/>
      <c r="K231" s="697"/>
      <c r="L231" s="697"/>
      <c r="M231" s="697"/>
      <c r="N231" s="697"/>
      <c r="O231" s="697"/>
      <c r="P231" s="697"/>
      <c r="Q231" s="697"/>
      <c r="R231" s="697"/>
      <c r="S231" s="697"/>
      <c r="T231" s="697"/>
      <c r="U231" s="697"/>
      <c r="V231" s="697"/>
      <c r="W231" s="698"/>
    </row>
    <row r="232" spans="1:23" ht="4.5" customHeight="1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V232" s="52"/>
      <c r="W232" s="52"/>
    </row>
    <row r="233" spans="1:23" ht="30.75" customHeight="1">
      <c r="A233" s="734" t="s">
        <v>159</v>
      </c>
      <c r="B233" s="707" t="s">
        <v>101</v>
      </c>
      <c r="C233" s="708"/>
      <c r="D233" s="750" t="s">
        <v>160</v>
      </c>
      <c r="E233" s="780" t="s">
        <v>161</v>
      </c>
      <c r="F233" s="782" t="s">
        <v>162</v>
      </c>
      <c r="G233" s="782" t="s">
        <v>163</v>
      </c>
      <c r="H233" s="782" t="s">
        <v>164</v>
      </c>
      <c r="I233" s="782" t="s">
        <v>165</v>
      </c>
      <c r="J233" s="782" t="s">
        <v>166</v>
      </c>
      <c r="K233" s="782"/>
      <c r="L233" s="782"/>
      <c r="M233" s="703" t="s">
        <v>167</v>
      </c>
      <c r="N233" s="703"/>
      <c r="O233" s="790" t="s">
        <v>168</v>
      </c>
      <c r="P233" s="702" t="s">
        <v>169</v>
      </c>
      <c r="Q233" s="703"/>
      <c r="R233" s="739" t="s">
        <v>170</v>
      </c>
      <c r="S233" s="720" t="s">
        <v>171</v>
      </c>
      <c r="T233" s="692"/>
      <c r="U233" s="693" t="s">
        <v>172</v>
      </c>
      <c r="V233" s="784" t="s">
        <v>287</v>
      </c>
      <c r="W233" s="705"/>
    </row>
    <row r="234" spans="1:23" ht="50.25" customHeight="1">
      <c r="A234" s="735"/>
      <c r="B234" s="283" t="s">
        <v>173</v>
      </c>
      <c r="C234" s="343" t="s">
        <v>174</v>
      </c>
      <c r="D234" s="751"/>
      <c r="E234" s="781"/>
      <c r="F234" s="783"/>
      <c r="G234" s="783"/>
      <c r="H234" s="783"/>
      <c r="I234" s="783"/>
      <c r="J234" s="610" t="s">
        <v>175</v>
      </c>
      <c r="K234" s="610" t="s">
        <v>176</v>
      </c>
      <c r="L234" s="610" t="s">
        <v>177</v>
      </c>
      <c r="M234" s="521" t="s">
        <v>173</v>
      </c>
      <c r="N234" s="521" t="s">
        <v>174</v>
      </c>
      <c r="O234" s="791"/>
      <c r="P234" s="531" t="s">
        <v>173</v>
      </c>
      <c r="Q234" s="521" t="s">
        <v>174</v>
      </c>
      <c r="R234" s="740"/>
      <c r="S234" s="531" t="s">
        <v>178</v>
      </c>
      <c r="T234" s="344" t="s">
        <v>174</v>
      </c>
      <c r="U234" s="694"/>
      <c r="V234" s="319" t="s">
        <v>291</v>
      </c>
      <c r="W234" s="609" t="s">
        <v>312</v>
      </c>
    </row>
    <row r="235" spans="1:23" ht="12.75" customHeight="1">
      <c r="A235" s="736"/>
      <c r="B235" s="347" t="s">
        <v>30</v>
      </c>
      <c r="C235" s="293" t="s">
        <v>179</v>
      </c>
      <c r="D235" s="293" t="s">
        <v>180</v>
      </c>
      <c r="E235" s="306" t="s">
        <v>35</v>
      </c>
      <c r="F235" s="304" t="s">
        <v>26</v>
      </c>
      <c r="G235" s="304" t="s">
        <v>28</v>
      </c>
      <c r="H235" s="304" t="s">
        <v>181</v>
      </c>
      <c r="I235" s="304" t="s">
        <v>182</v>
      </c>
      <c r="J235" s="304" t="s">
        <v>183</v>
      </c>
      <c r="K235" s="304" t="s">
        <v>31</v>
      </c>
      <c r="L235" s="304" t="s">
        <v>184</v>
      </c>
      <c r="M235" s="524" t="s">
        <v>185</v>
      </c>
      <c r="N235" s="524" t="s">
        <v>29</v>
      </c>
      <c r="O235" s="311" t="s">
        <v>186</v>
      </c>
      <c r="P235" s="534" t="s">
        <v>33</v>
      </c>
      <c r="Q235" s="524" t="s">
        <v>187</v>
      </c>
      <c r="R235" s="311" t="s">
        <v>188</v>
      </c>
      <c r="S235" s="534" t="s">
        <v>189</v>
      </c>
      <c r="T235" s="304" t="s">
        <v>190</v>
      </c>
      <c r="U235" s="307" t="s">
        <v>202</v>
      </c>
      <c r="V235" s="263" t="s">
        <v>33</v>
      </c>
      <c r="W235" s="269" t="s">
        <v>187</v>
      </c>
    </row>
    <row r="236" spans="1:23" ht="24" customHeight="1">
      <c r="A236" s="270" t="s">
        <v>313</v>
      </c>
      <c r="B236" s="348">
        <f>SUM(B237:B238)</f>
        <v>239</v>
      </c>
      <c r="C236" s="349">
        <f>SUM(C237:C238)</f>
        <v>18</v>
      </c>
      <c r="D236" s="350">
        <f>SUM(D237:D238)</f>
        <v>329</v>
      </c>
      <c r="E236" s="330">
        <f>SUM(E237:E238)</f>
        <v>128</v>
      </c>
      <c r="F236" s="328">
        <f>SUM(F237:F238)</f>
        <v>1</v>
      </c>
      <c r="G236" s="328">
        <f>SUM(G237:G238)</f>
        <v>0</v>
      </c>
      <c r="H236" s="328">
        <f>SUM(H237:H238)</f>
        <v>0</v>
      </c>
      <c r="I236" s="328">
        <f>SUM(I237:I238)</f>
        <v>0</v>
      </c>
      <c r="J236" s="328">
        <f>SUM(J237:J238)</f>
        <v>1</v>
      </c>
      <c r="K236" s="328">
        <f>SUM(K237:K238)</f>
        <v>0</v>
      </c>
      <c r="L236" s="328">
        <f>SUM(L237:L238)</f>
        <v>0</v>
      </c>
      <c r="M236" s="528">
        <f>SUM(M237:M238)</f>
        <v>130</v>
      </c>
      <c r="N236" s="528">
        <f>SUM(N237:N238)</f>
        <v>1</v>
      </c>
      <c r="O236" s="286">
        <f>SUM(O237:O238)</f>
        <v>131</v>
      </c>
      <c r="P236" s="537">
        <f>SUM(P237:P238)</f>
        <v>16</v>
      </c>
      <c r="Q236" s="528">
        <f>SUM(Q237:Q238)</f>
        <v>3</v>
      </c>
      <c r="R236" s="288">
        <f>SUM(R237:R238)</f>
        <v>19</v>
      </c>
      <c r="S236" s="543">
        <f>B236-M236-P236</f>
        <v>93</v>
      </c>
      <c r="T236" s="492">
        <f>SUM(T237:T238)</f>
        <v>14</v>
      </c>
      <c r="U236" s="272">
        <f>SUM(U237:U238)</f>
        <v>107</v>
      </c>
      <c r="V236" s="258">
        <f>SUM(V237:V238)</f>
        <v>410</v>
      </c>
      <c r="W236" s="612">
        <f>SUM(W237:W238)</f>
        <v>139</v>
      </c>
    </row>
    <row r="237" spans="1:33" s="251" customFormat="1" ht="24" customHeight="1">
      <c r="A237" s="511" t="s">
        <v>314</v>
      </c>
      <c r="B237" s="398">
        <v>194</v>
      </c>
      <c r="C237" s="368">
        <v>7</v>
      </c>
      <c r="D237" s="433">
        <v>273</v>
      </c>
      <c r="E237" s="431">
        <v>105</v>
      </c>
      <c r="F237" s="431">
        <v>0</v>
      </c>
      <c r="G237" s="431">
        <v>0</v>
      </c>
      <c r="H237" s="431">
        <v>0</v>
      </c>
      <c r="I237" s="431">
        <v>0</v>
      </c>
      <c r="J237" s="431">
        <v>0</v>
      </c>
      <c r="K237" s="431">
        <v>0</v>
      </c>
      <c r="L237" s="431">
        <v>0</v>
      </c>
      <c r="M237" s="450">
        <f>SUM(E237:L237)</f>
        <v>105</v>
      </c>
      <c r="N237" s="450">
        <v>0</v>
      </c>
      <c r="O237" s="434">
        <f>+N237+M237</f>
        <v>105</v>
      </c>
      <c r="P237" s="533">
        <v>11</v>
      </c>
      <c r="Q237" s="450">
        <v>1</v>
      </c>
      <c r="R237" s="384">
        <f>+P237+Q237</f>
        <v>12</v>
      </c>
      <c r="S237" s="541">
        <f>B237-M237-P237</f>
        <v>78</v>
      </c>
      <c r="T237" s="373">
        <f>C237-N237-Q237</f>
        <v>6</v>
      </c>
      <c r="U237" s="373">
        <f>+S237+T237</f>
        <v>84</v>
      </c>
      <c r="V237" s="426">
        <v>273</v>
      </c>
      <c r="W237" s="408">
        <v>113</v>
      </c>
      <c r="X237" s="252"/>
      <c r="Y237" s="252"/>
      <c r="Z237" s="252"/>
      <c r="AA237" s="252"/>
      <c r="AB237" s="252"/>
      <c r="AC237" s="252"/>
      <c r="AD237" s="252"/>
      <c r="AE237" s="252"/>
      <c r="AF237" s="252"/>
      <c r="AG237" s="252"/>
    </row>
    <row r="238" spans="1:33" s="251" customFormat="1" ht="24" customHeight="1">
      <c r="A238" s="613" t="s">
        <v>315</v>
      </c>
      <c r="B238" s="498">
        <v>45</v>
      </c>
      <c r="C238" s="374">
        <v>11</v>
      </c>
      <c r="D238" s="614">
        <f>+B238+C238</f>
        <v>56</v>
      </c>
      <c r="E238" s="615">
        <v>23</v>
      </c>
      <c r="F238" s="615">
        <v>1</v>
      </c>
      <c r="G238" s="615">
        <v>0</v>
      </c>
      <c r="H238" s="615">
        <v>0</v>
      </c>
      <c r="I238" s="615">
        <v>0</v>
      </c>
      <c r="J238" s="615">
        <v>1</v>
      </c>
      <c r="K238" s="615">
        <v>0</v>
      </c>
      <c r="L238" s="615">
        <v>0</v>
      </c>
      <c r="M238" s="616">
        <f>SUM(E238:L238)</f>
        <v>25</v>
      </c>
      <c r="N238" s="616">
        <v>1</v>
      </c>
      <c r="O238" s="617">
        <f>+N238+M238</f>
        <v>26</v>
      </c>
      <c r="P238" s="570">
        <v>5</v>
      </c>
      <c r="Q238" s="616">
        <v>2</v>
      </c>
      <c r="R238" s="618">
        <f>+P238+Q238</f>
        <v>7</v>
      </c>
      <c r="S238" s="619">
        <f>B238-M238-P238</f>
        <v>15</v>
      </c>
      <c r="T238" s="378">
        <f>C238-N238-Q238</f>
        <v>8</v>
      </c>
      <c r="U238" s="378">
        <f>+S238+T238</f>
        <v>23</v>
      </c>
      <c r="V238" s="620">
        <v>137</v>
      </c>
      <c r="W238" s="417">
        <v>26</v>
      </c>
      <c r="X238" s="252"/>
      <c r="Y238" s="252"/>
      <c r="Z238" s="252"/>
      <c r="AA238" s="252"/>
      <c r="AB238" s="252"/>
      <c r="AC238" s="252"/>
      <c r="AD238" s="252"/>
      <c r="AE238" s="252"/>
      <c r="AF238" s="252"/>
      <c r="AG238" s="252"/>
    </row>
    <row r="239" spans="1:31" s="43" customFormat="1" ht="12.75" customHeight="1">
      <c r="A239" s="695" t="s">
        <v>200</v>
      </c>
      <c r="B239" s="695"/>
      <c r="C239" s="695"/>
      <c r="D239" s="695"/>
      <c r="E239" s="695"/>
      <c r="F239" s="695"/>
      <c r="G239" s="695"/>
      <c r="H239" s="695"/>
      <c r="I239" s="695"/>
      <c r="J239" s="695"/>
      <c r="K239" s="695"/>
      <c r="L239" s="695"/>
      <c r="M239" s="695"/>
      <c r="N239" s="695"/>
      <c r="O239" s="695"/>
      <c r="P239" s="695"/>
      <c r="Q239" s="695"/>
      <c r="R239" s="695"/>
      <c r="S239" s="695"/>
      <c r="T239" s="695"/>
      <c r="U239" s="695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</row>
    <row r="240" spans="1:33" s="62" customFormat="1" ht="5.25" customHeight="1">
      <c r="A240" s="490"/>
      <c r="B240" s="265"/>
      <c r="C240" s="265"/>
      <c r="D240" s="265"/>
      <c r="E240" s="265"/>
      <c r="F240" s="265"/>
      <c r="G240" s="265"/>
      <c r="H240" s="265"/>
      <c r="I240" s="265"/>
      <c r="J240" s="265"/>
      <c r="K240" s="265"/>
      <c r="L240" s="265"/>
      <c r="M240" s="530"/>
      <c r="N240" s="530"/>
      <c r="O240" s="265"/>
      <c r="P240" s="530"/>
      <c r="Q240" s="530"/>
      <c r="R240" s="265"/>
      <c r="S240" s="530"/>
      <c r="T240" s="265"/>
      <c r="U240" s="46"/>
      <c r="V240" s="265"/>
      <c r="W240" s="265"/>
      <c r="X240" s="46"/>
      <c r="Y240" s="46"/>
      <c r="Z240" s="46"/>
      <c r="AA240" s="46"/>
      <c r="AB240" s="46"/>
      <c r="AC240" s="46"/>
      <c r="AD240" s="46"/>
      <c r="AE240" s="46"/>
      <c r="AF240" s="46"/>
      <c r="AG240" s="46"/>
    </row>
    <row r="241" spans="1:33" s="43" customFormat="1" ht="12.75" customHeight="1">
      <c r="A241" s="487"/>
      <c r="B241" s="267"/>
      <c r="C241" s="267"/>
      <c r="D241" s="267"/>
      <c r="E241" s="267"/>
      <c r="F241" s="267"/>
      <c r="G241" s="267"/>
      <c r="H241" s="267"/>
      <c r="I241" s="267"/>
      <c r="J241" s="267"/>
      <c r="K241" s="267"/>
      <c r="L241" s="267"/>
      <c r="M241" s="519"/>
      <c r="N241" s="519"/>
      <c r="O241" s="267"/>
      <c r="P241" s="519"/>
      <c r="Q241" s="519"/>
      <c r="R241" s="267"/>
      <c r="S241" s="519"/>
      <c r="T241" s="267"/>
      <c r="U241" s="267"/>
      <c r="V241" s="267"/>
      <c r="W241" s="267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</row>
    <row r="242" spans="1:33" s="43" customFormat="1" ht="12.75" customHeight="1">
      <c r="A242" s="487"/>
      <c r="B242" s="267"/>
      <c r="C242" s="267"/>
      <c r="D242" s="267"/>
      <c r="E242" s="267"/>
      <c r="F242" s="267"/>
      <c r="G242" s="267"/>
      <c r="H242" s="267"/>
      <c r="I242" s="267"/>
      <c r="J242" s="267"/>
      <c r="K242" s="267"/>
      <c r="L242" s="267"/>
      <c r="M242" s="519"/>
      <c r="N242" s="519"/>
      <c r="O242" s="267"/>
      <c r="P242" s="519"/>
      <c r="Q242" s="519"/>
      <c r="R242" s="267"/>
      <c r="S242" s="519"/>
      <c r="T242" s="267"/>
      <c r="U242" s="267"/>
      <c r="V242" s="267"/>
      <c r="W242" s="267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</row>
    <row r="243" spans="1:33" s="43" customFormat="1" ht="12.75" customHeight="1">
      <c r="A243" s="487"/>
      <c r="B243" s="267"/>
      <c r="C243" s="267"/>
      <c r="D243" s="267"/>
      <c r="E243" s="267"/>
      <c r="F243" s="267"/>
      <c r="G243" s="267"/>
      <c r="H243" s="267"/>
      <c r="I243" s="267"/>
      <c r="J243" s="267"/>
      <c r="K243" s="267"/>
      <c r="L243" s="267"/>
      <c r="M243" s="519"/>
      <c r="N243" s="519"/>
      <c r="O243" s="267"/>
      <c r="P243" s="519"/>
      <c r="Q243" s="519"/>
      <c r="R243" s="267"/>
      <c r="S243" s="519"/>
      <c r="T243" s="267"/>
      <c r="U243" s="267"/>
      <c r="V243" s="267"/>
      <c r="W243" s="267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</row>
    <row r="244" spans="1:33" s="43" customFormat="1" ht="12.75" customHeight="1">
      <c r="A244" s="487"/>
      <c r="B244" s="267"/>
      <c r="C244" s="267"/>
      <c r="D244" s="267"/>
      <c r="E244" s="267"/>
      <c r="F244" s="267"/>
      <c r="G244" s="267"/>
      <c r="H244" s="267"/>
      <c r="I244" s="267"/>
      <c r="J244" s="267"/>
      <c r="K244" s="267"/>
      <c r="L244" s="267"/>
      <c r="M244" s="519"/>
      <c r="N244" s="519"/>
      <c r="O244" s="267"/>
      <c r="P244" s="519"/>
      <c r="Q244" s="519"/>
      <c r="R244" s="267"/>
      <c r="S244" s="519"/>
      <c r="T244" s="267"/>
      <c r="U244" s="267"/>
      <c r="V244" s="267"/>
      <c r="W244" s="267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</row>
    <row r="245" spans="1:33" s="43" customFormat="1" ht="12.75" customHeight="1">
      <c r="A245" s="487"/>
      <c r="B245" s="267"/>
      <c r="C245" s="267"/>
      <c r="D245" s="267"/>
      <c r="E245" s="267"/>
      <c r="F245" s="267"/>
      <c r="G245" s="267"/>
      <c r="H245" s="267"/>
      <c r="I245" s="267"/>
      <c r="J245" s="267"/>
      <c r="K245" s="267"/>
      <c r="L245" s="267"/>
      <c r="M245" s="519"/>
      <c r="N245" s="519"/>
      <c r="O245" s="267"/>
      <c r="P245" s="519"/>
      <c r="Q245" s="519"/>
      <c r="R245" s="267"/>
      <c r="S245" s="519"/>
      <c r="T245" s="267"/>
      <c r="U245" s="267"/>
      <c r="V245" s="267"/>
      <c r="W245" s="267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</row>
    <row r="246" spans="1:33" s="43" customFormat="1" ht="12.75" customHeight="1">
      <c r="A246" s="487"/>
      <c r="B246" s="267"/>
      <c r="C246" s="267"/>
      <c r="D246" s="267"/>
      <c r="E246" s="267"/>
      <c r="F246" s="267"/>
      <c r="G246" s="267"/>
      <c r="H246" s="267"/>
      <c r="I246" s="267"/>
      <c r="J246" s="267"/>
      <c r="K246" s="267"/>
      <c r="L246" s="267"/>
      <c r="M246" s="519"/>
      <c r="N246" s="519"/>
      <c r="O246" s="267"/>
      <c r="P246" s="519"/>
      <c r="Q246" s="519"/>
      <c r="R246" s="267"/>
      <c r="S246" s="519"/>
      <c r="T246" s="267"/>
      <c r="U246" s="267"/>
      <c r="V246" s="267"/>
      <c r="W246" s="267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</row>
    <row r="247" spans="1:33" s="43" customFormat="1" ht="12.75" customHeight="1">
      <c r="A247" s="487"/>
      <c r="B247" s="267"/>
      <c r="C247" s="267"/>
      <c r="D247" s="267"/>
      <c r="E247" s="267"/>
      <c r="F247" s="267"/>
      <c r="G247" s="267"/>
      <c r="H247" s="267"/>
      <c r="I247" s="267"/>
      <c r="J247" s="267"/>
      <c r="K247" s="267"/>
      <c r="L247" s="267"/>
      <c r="M247" s="519"/>
      <c r="N247" s="519"/>
      <c r="O247" s="267"/>
      <c r="P247" s="519"/>
      <c r="Q247" s="519"/>
      <c r="R247" s="267"/>
      <c r="S247" s="519"/>
      <c r="T247" s="267"/>
      <c r="U247" s="267"/>
      <c r="V247" s="267"/>
      <c r="W247" s="267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</row>
    <row r="248" spans="1:33" s="43" customFormat="1" ht="12.75" customHeight="1">
      <c r="A248" s="487"/>
      <c r="B248" s="267"/>
      <c r="C248" s="267"/>
      <c r="D248" s="267"/>
      <c r="E248" s="267"/>
      <c r="F248" s="267"/>
      <c r="G248" s="267"/>
      <c r="H248" s="267"/>
      <c r="I248" s="267"/>
      <c r="J248" s="267"/>
      <c r="K248" s="267"/>
      <c r="L248" s="267"/>
      <c r="M248" s="519"/>
      <c r="N248" s="519"/>
      <c r="O248" s="267"/>
      <c r="P248" s="519"/>
      <c r="Q248" s="519"/>
      <c r="R248" s="267"/>
      <c r="S248" s="519"/>
      <c r="T248" s="267"/>
      <c r="U248" s="267"/>
      <c r="V248" s="267"/>
      <c r="W248" s="267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</row>
    <row r="249" spans="1:33" s="43" customFormat="1" ht="12.75" customHeight="1">
      <c r="A249" s="487"/>
      <c r="B249" s="267"/>
      <c r="C249" s="267"/>
      <c r="D249" s="267"/>
      <c r="E249" s="267"/>
      <c r="F249" s="267"/>
      <c r="G249" s="267"/>
      <c r="H249" s="267"/>
      <c r="I249" s="267"/>
      <c r="J249" s="267"/>
      <c r="K249" s="267"/>
      <c r="L249" s="267"/>
      <c r="M249" s="519"/>
      <c r="N249" s="519"/>
      <c r="O249" s="267"/>
      <c r="P249" s="519"/>
      <c r="Q249" s="519"/>
      <c r="R249" s="267"/>
      <c r="S249" s="519"/>
      <c r="T249" s="267"/>
      <c r="U249" s="267"/>
      <c r="V249" s="267"/>
      <c r="W249" s="267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</row>
    <row r="250" spans="1:33" s="43" customFormat="1" ht="12.75" customHeight="1">
      <c r="A250" s="487"/>
      <c r="B250" s="267"/>
      <c r="C250" s="267"/>
      <c r="D250" s="267"/>
      <c r="E250" s="267"/>
      <c r="F250" s="267"/>
      <c r="G250" s="267"/>
      <c r="H250" s="267"/>
      <c r="I250" s="267"/>
      <c r="J250" s="267"/>
      <c r="K250" s="267"/>
      <c r="L250" s="267"/>
      <c r="M250" s="519"/>
      <c r="N250" s="519"/>
      <c r="O250" s="267"/>
      <c r="P250" s="519"/>
      <c r="Q250" s="519"/>
      <c r="R250" s="267"/>
      <c r="S250" s="519"/>
      <c r="T250" s="267"/>
      <c r="U250" s="267"/>
      <c r="V250" s="267"/>
      <c r="W250" s="267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</row>
    <row r="251" spans="1:33" s="43" customFormat="1" ht="12.75" customHeight="1">
      <c r="A251" s="487"/>
      <c r="B251" s="267"/>
      <c r="C251" s="267"/>
      <c r="D251" s="267"/>
      <c r="E251" s="267"/>
      <c r="F251" s="267"/>
      <c r="G251" s="267"/>
      <c r="H251" s="267"/>
      <c r="I251" s="267"/>
      <c r="J251" s="267"/>
      <c r="K251" s="267"/>
      <c r="L251" s="267"/>
      <c r="M251" s="519"/>
      <c r="N251" s="519"/>
      <c r="O251" s="267"/>
      <c r="P251" s="519"/>
      <c r="Q251" s="519"/>
      <c r="R251" s="267"/>
      <c r="S251" s="519"/>
      <c r="T251" s="267"/>
      <c r="U251" s="267"/>
      <c r="V251" s="267"/>
      <c r="W251" s="267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</row>
    <row r="252" spans="1:33" s="43" customFormat="1" ht="12.75" customHeight="1">
      <c r="A252" s="487"/>
      <c r="B252" s="267"/>
      <c r="C252" s="267"/>
      <c r="D252" s="267"/>
      <c r="E252" s="267"/>
      <c r="F252" s="267"/>
      <c r="G252" s="267"/>
      <c r="H252" s="267"/>
      <c r="I252" s="267"/>
      <c r="J252" s="267"/>
      <c r="K252" s="267"/>
      <c r="L252" s="267"/>
      <c r="M252" s="519"/>
      <c r="N252" s="519"/>
      <c r="O252" s="267"/>
      <c r="P252" s="519"/>
      <c r="Q252" s="519"/>
      <c r="R252" s="267"/>
      <c r="S252" s="519"/>
      <c r="T252" s="267"/>
      <c r="U252" s="267"/>
      <c r="V252" s="267"/>
      <c r="W252" s="267"/>
      <c r="X252" s="44"/>
      <c r="Y252" s="44"/>
      <c r="Z252" s="44"/>
      <c r="AA252" s="44"/>
      <c r="AB252" s="44"/>
      <c r="AC252" s="44"/>
      <c r="AD252" s="44"/>
      <c r="AE252" s="44"/>
      <c r="AF252" s="44"/>
      <c r="AG252" s="44"/>
    </row>
    <row r="253" spans="1:33" s="43" customFormat="1" ht="12.75" customHeight="1">
      <c r="A253" s="487"/>
      <c r="B253" s="267"/>
      <c r="C253" s="267"/>
      <c r="D253" s="267"/>
      <c r="E253" s="267"/>
      <c r="F253" s="267"/>
      <c r="G253" s="267"/>
      <c r="H253" s="267"/>
      <c r="I253" s="267"/>
      <c r="J253" s="267"/>
      <c r="K253" s="267"/>
      <c r="L253" s="267"/>
      <c r="M253" s="519"/>
      <c r="N253" s="519"/>
      <c r="O253" s="267"/>
      <c r="P253" s="519"/>
      <c r="Q253" s="519"/>
      <c r="R253" s="267"/>
      <c r="S253" s="519"/>
      <c r="T253" s="267"/>
      <c r="U253" s="267"/>
      <c r="V253" s="267"/>
      <c r="W253" s="267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</row>
    <row r="254" spans="1:33" s="43" customFormat="1" ht="12.75" customHeight="1">
      <c r="A254" s="487"/>
      <c r="B254" s="267"/>
      <c r="C254" s="267"/>
      <c r="D254" s="267"/>
      <c r="E254" s="267"/>
      <c r="F254" s="267"/>
      <c r="G254" s="267"/>
      <c r="H254" s="267"/>
      <c r="I254" s="267"/>
      <c r="J254" s="267"/>
      <c r="K254" s="267"/>
      <c r="L254" s="267"/>
      <c r="M254" s="519"/>
      <c r="N254" s="519"/>
      <c r="O254" s="267"/>
      <c r="P254" s="519"/>
      <c r="Q254" s="519"/>
      <c r="R254" s="267"/>
      <c r="S254" s="519"/>
      <c r="T254" s="267"/>
      <c r="U254" s="267"/>
      <c r="V254" s="267"/>
      <c r="W254" s="267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</row>
    <row r="255" spans="1:33" s="43" customFormat="1" ht="12.75" customHeight="1">
      <c r="A255" s="487"/>
      <c r="B255" s="267"/>
      <c r="C255" s="267"/>
      <c r="D255" s="267"/>
      <c r="E255" s="267"/>
      <c r="F255" s="267"/>
      <c r="G255" s="267"/>
      <c r="H255" s="267"/>
      <c r="I255" s="267"/>
      <c r="J255" s="267"/>
      <c r="K255" s="267"/>
      <c r="L255" s="267"/>
      <c r="M255" s="519"/>
      <c r="N255" s="519"/>
      <c r="O255" s="267"/>
      <c r="P255" s="519"/>
      <c r="Q255" s="519"/>
      <c r="R255" s="267"/>
      <c r="S255" s="519"/>
      <c r="T255" s="267"/>
      <c r="U255" s="267"/>
      <c r="V255" s="267"/>
      <c r="W255" s="267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</row>
    <row r="256" spans="1:33" s="43" customFormat="1" ht="12.75" customHeight="1">
      <c r="A256" s="487"/>
      <c r="B256" s="267"/>
      <c r="C256" s="267"/>
      <c r="D256" s="267"/>
      <c r="E256" s="267"/>
      <c r="F256" s="267"/>
      <c r="G256" s="267"/>
      <c r="H256" s="267"/>
      <c r="I256" s="267"/>
      <c r="J256" s="267"/>
      <c r="K256" s="267"/>
      <c r="L256" s="267"/>
      <c r="M256" s="519"/>
      <c r="N256" s="519"/>
      <c r="O256" s="267"/>
      <c r="P256" s="519"/>
      <c r="Q256" s="519"/>
      <c r="R256" s="267"/>
      <c r="S256" s="519"/>
      <c r="T256" s="267"/>
      <c r="U256" s="267"/>
      <c r="V256" s="267"/>
      <c r="W256" s="267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</row>
    <row r="257" spans="1:23" s="254" customFormat="1" ht="23.25" customHeight="1">
      <c r="A257" s="489"/>
      <c r="B257" s="256"/>
      <c r="C257" s="256"/>
      <c r="D257" s="256"/>
      <c r="E257" s="256"/>
      <c r="F257" s="256"/>
      <c r="G257" s="256"/>
      <c r="H257" s="256"/>
      <c r="I257" s="256"/>
      <c r="J257" s="256"/>
      <c r="K257" s="256"/>
      <c r="L257" s="256"/>
      <c r="M257" s="520"/>
      <c r="N257" s="520"/>
      <c r="O257" s="256"/>
      <c r="P257" s="520"/>
      <c r="Q257" s="520"/>
      <c r="R257" s="256"/>
      <c r="S257" s="540"/>
      <c r="V257" s="256"/>
      <c r="W257" s="256"/>
    </row>
    <row r="258" spans="1:23" s="254" customFormat="1" ht="5.25" customHeight="1">
      <c r="A258" s="489"/>
      <c r="B258" s="256"/>
      <c r="C258" s="256"/>
      <c r="D258" s="256"/>
      <c r="E258" s="256"/>
      <c r="F258" s="256"/>
      <c r="G258" s="256"/>
      <c r="H258" s="256"/>
      <c r="I258" s="256"/>
      <c r="J258" s="256"/>
      <c r="K258" s="256"/>
      <c r="L258" s="256"/>
      <c r="M258" s="520"/>
      <c r="N258" s="520"/>
      <c r="O258" s="256"/>
      <c r="P258" s="520"/>
      <c r="Q258" s="520"/>
      <c r="R258" s="256"/>
      <c r="S258" s="540"/>
      <c r="V258" s="256"/>
      <c r="W258" s="256"/>
    </row>
    <row r="259" spans="1:23" s="255" customFormat="1" ht="23.25" customHeight="1">
      <c r="A259" s="696" t="s">
        <v>201</v>
      </c>
      <c r="B259" s="697"/>
      <c r="C259" s="697"/>
      <c r="D259" s="697"/>
      <c r="E259" s="697"/>
      <c r="F259" s="697"/>
      <c r="G259" s="697"/>
      <c r="H259" s="697"/>
      <c r="I259" s="697"/>
      <c r="J259" s="697"/>
      <c r="K259" s="697"/>
      <c r="L259" s="697"/>
      <c r="M259" s="697"/>
      <c r="N259" s="697"/>
      <c r="O259" s="697"/>
      <c r="P259" s="697"/>
      <c r="Q259" s="697"/>
      <c r="R259" s="697"/>
      <c r="S259" s="697"/>
      <c r="T259" s="697"/>
      <c r="U259" s="697"/>
      <c r="V259" s="697"/>
      <c r="W259" s="698"/>
    </row>
    <row r="260" spans="1:23" ht="4.5" customHeight="1">
      <c r="A260" s="52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V260" s="52"/>
      <c r="W260" s="52"/>
    </row>
    <row r="261" spans="1:23" ht="33.75" customHeight="1">
      <c r="A261" s="721" t="s">
        <v>159</v>
      </c>
      <c r="B261" s="707" t="s">
        <v>101</v>
      </c>
      <c r="C261" s="708"/>
      <c r="D261" s="709" t="s">
        <v>160</v>
      </c>
      <c r="E261" s="780" t="s">
        <v>161</v>
      </c>
      <c r="F261" s="782" t="s">
        <v>162</v>
      </c>
      <c r="G261" s="782" t="s">
        <v>163</v>
      </c>
      <c r="H261" s="782" t="s">
        <v>164</v>
      </c>
      <c r="I261" s="782" t="s">
        <v>252</v>
      </c>
      <c r="J261" s="782" t="s">
        <v>166</v>
      </c>
      <c r="K261" s="782"/>
      <c r="L261" s="782"/>
      <c r="M261" s="703" t="s">
        <v>167</v>
      </c>
      <c r="N261" s="703"/>
      <c r="O261" s="792" t="s">
        <v>168</v>
      </c>
      <c r="P261" s="702" t="s">
        <v>169</v>
      </c>
      <c r="Q261" s="703"/>
      <c r="R261" s="705" t="s">
        <v>170</v>
      </c>
      <c r="S261" s="720" t="s">
        <v>171</v>
      </c>
      <c r="T261" s="692"/>
      <c r="U261" s="693" t="s">
        <v>172</v>
      </c>
      <c r="V261" s="785" t="s">
        <v>287</v>
      </c>
      <c r="W261" s="705"/>
    </row>
    <row r="262" spans="1:23" ht="45.75" customHeight="1">
      <c r="A262" s="722"/>
      <c r="B262" s="283" t="s">
        <v>173</v>
      </c>
      <c r="C262" s="284" t="s">
        <v>174</v>
      </c>
      <c r="D262" s="710"/>
      <c r="E262" s="781"/>
      <c r="F262" s="783"/>
      <c r="G262" s="783"/>
      <c r="H262" s="783"/>
      <c r="I262" s="783"/>
      <c r="J262" s="334" t="s">
        <v>175</v>
      </c>
      <c r="K262" s="334" t="s">
        <v>176</v>
      </c>
      <c r="L262" s="334" t="s">
        <v>177</v>
      </c>
      <c r="M262" s="521" t="s">
        <v>173</v>
      </c>
      <c r="N262" s="521" t="s">
        <v>174</v>
      </c>
      <c r="O262" s="793"/>
      <c r="P262" s="531" t="s">
        <v>173</v>
      </c>
      <c r="Q262" s="521" t="s">
        <v>174</v>
      </c>
      <c r="R262" s="706"/>
      <c r="S262" s="531" t="s">
        <v>178</v>
      </c>
      <c r="T262" s="281" t="s">
        <v>174</v>
      </c>
      <c r="U262" s="694"/>
      <c r="V262" s="282" t="s">
        <v>291</v>
      </c>
      <c r="W262" s="333" t="s">
        <v>292</v>
      </c>
    </row>
    <row r="263" spans="1:23" ht="12.75" customHeight="1">
      <c r="A263" s="722"/>
      <c r="B263" s="306" t="s">
        <v>30</v>
      </c>
      <c r="C263" s="304" t="s">
        <v>179</v>
      </c>
      <c r="D263" s="307" t="s">
        <v>180</v>
      </c>
      <c r="E263" s="306" t="s">
        <v>35</v>
      </c>
      <c r="F263" s="304" t="s">
        <v>26</v>
      </c>
      <c r="G263" s="304" t="s">
        <v>28</v>
      </c>
      <c r="H263" s="304" t="s">
        <v>181</v>
      </c>
      <c r="I263" s="304" t="s">
        <v>182</v>
      </c>
      <c r="J263" s="304" t="s">
        <v>183</v>
      </c>
      <c r="K263" s="304" t="s">
        <v>31</v>
      </c>
      <c r="L263" s="304" t="s">
        <v>184</v>
      </c>
      <c r="M263" s="524" t="s">
        <v>185</v>
      </c>
      <c r="N263" s="524" t="s">
        <v>29</v>
      </c>
      <c r="O263" s="307" t="s">
        <v>186</v>
      </c>
      <c r="P263" s="534" t="s">
        <v>33</v>
      </c>
      <c r="Q263" s="524" t="s">
        <v>187</v>
      </c>
      <c r="R263" s="307" t="s">
        <v>188</v>
      </c>
      <c r="S263" s="534" t="s">
        <v>189</v>
      </c>
      <c r="T263" s="304" t="s">
        <v>190</v>
      </c>
      <c r="U263" s="307" t="s">
        <v>202</v>
      </c>
      <c r="V263" s="306" t="s">
        <v>33</v>
      </c>
      <c r="W263" s="307" t="s">
        <v>187</v>
      </c>
    </row>
    <row r="264" spans="1:23" ht="24" customHeight="1">
      <c r="A264" s="491" t="s">
        <v>316</v>
      </c>
      <c r="B264" s="287">
        <f>SUM(B265:B276)</f>
        <v>4972</v>
      </c>
      <c r="C264" s="287">
        <f>SUM(C265:C276)</f>
        <v>1519</v>
      </c>
      <c r="D264" s="287">
        <f>SUM(D265:D276)</f>
        <v>6491</v>
      </c>
      <c r="E264" s="287">
        <f>SUM(E265:E276)</f>
        <v>2609</v>
      </c>
      <c r="F264" s="287">
        <f>SUM(F265:F276)</f>
        <v>112</v>
      </c>
      <c r="G264" s="287">
        <f>SUM(G265:G276)</f>
        <v>21</v>
      </c>
      <c r="H264" s="287">
        <f>SUM(H265:H276)</f>
        <v>0</v>
      </c>
      <c r="I264" s="287">
        <f>SUM(I265:I276)</f>
        <v>47</v>
      </c>
      <c r="J264" s="287">
        <f>SUM(J265:J276)</f>
        <v>28</v>
      </c>
      <c r="K264" s="287">
        <f>SUM(K265:K276)</f>
        <v>5</v>
      </c>
      <c r="L264" s="287">
        <f>SUM(L265:L276)</f>
        <v>17</v>
      </c>
      <c r="M264" s="287">
        <f>SUM(M265:M276)</f>
        <v>2839</v>
      </c>
      <c r="N264" s="287">
        <f>SUM(N265:N276)</f>
        <v>111</v>
      </c>
      <c r="O264" s="287">
        <f>SUM(O265:O276)</f>
        <v>2950</v>
      </c>
      <c r="P264" s="287">
        <f>SUM(P265:P276)</f>
        <v>272</v>
      </c>
      <c r="Q264" s="287">
        <f>SUM(Q265:Q276)</f>
        <v>82</v>
      </c>
      <c r="R264" s="287">
        <f>SUM(R265:R276)</f>
        <v>354</v>
      </c>
      <c r="S264" s="523">
        <f>SUM(S265:S276)</f>
        <v>1861</v>
      </c>
      <c r="T264" s="287">
        <f>SUM(T265:T276)</f>
        <v>1326</v>
      </c>
      <c r="U264" s="287">
        <f>SUM(U265:U276)</f>
        <v>3187</v>
      </c>
      <c r="V264" s="287">
        <f>SUM(V265:V276)</f>
        <v>5575</v>
      </c>
      <c r="W264" s="287">
        <f>SUM(W265:W276)</f>
        <v>2811</v>
      </c>
    </row>
    <row r="265" spans="1:33" s="251" customFormat="1" ht="21" customHeight="1">
      <c r="A265" s="513" t="s">
        <v>317</v>
      </c>
      <c r="B265" s="305">
        <v>1102</v>
      </c>
      <c r="C265" s="305">
        <v>13</v>
      </c>
      <c r="D265" s="285">
        <f>+B265+C265</f>
        <v>1115</v>
      </c>
      <c r="E265" s="329">
        <v>643</v>
      </c>
      <c r="F265" s="329">
        <v>7</v>
      </c>
      <c r="G265" s="329">
        <v>0</v>
      </c>
      <c r="H265" s="329">
        <v>0</v>
      </c>
      <c r="I265" s="329">
        <v>5</v>
      </c>
      <c r="J265" s="329">
        <v>0</v>
      </c>
      <c r="K265" s="329">
        <v>0</v>
      </c>
      <c r="L265" s="329">
        <v>0</v>
      </c>
      <c r="M265" s="526">
        <f>SUM(E265:L265)</f>
        <v>655</v>
      </c>
      <c r="N265" s="526">
        <v>1</v>
      </c>
      <c r="O265" s="331">
        <f>SUM(M265:N265)</f>
        <v>656</v>
      </c>
      <c r="P265" s="526">
        <v>88</v>
      </c>
      <c r="Q265" s="526">
        <v>11</v>
      </c>
      <c r="R265" s="326">
        <f>SUM(P265:Q265)</f>
        <v>99</v>
      </c>
      <c r="S265" s="538">
        <f>+B265-M265-P265</f>
        <v>359</v>
      </c>
      <c r="T265" s="642">
        <f>+C265-N265-Q265</f>
        <v>1</v>
      </c>
      <c r="U265" s="317">
        <f>+S265+T265</f>
        <v>360</v>
      </c>
      <c r="V265" s="315">
        <v>808</v>
      </c>
      <c r="W265" s="326">
        <v>667</v>
      </c>
      <c r="X265" s="648"/>
      <c r="Y265" s="252"/>
      <c r="Z265" s="252"/>
      <c r="AA265" s="252"/>
      <c r="AB265" s="252"/>
      <c r="AC265" s="252"/>
      <c r="AD265" s="252"/>
      <c r="AE265" s="252"/>
      <c r="AF265" s="252"/>
      <c r="AG265" s="252"/>
    </row>
    <row r="266" spans="1:33" s="251" customFormat="1" ht="21" customHeight="1">
      <c r="A266" s="513" t="s">
        <v>318</v>
      </c>
      <c r="B266" s="336">
        <v>459</v>
      </c>
      <c r="C266" s="305">
        <v>10</v>
      </c>
      <c r="D266" s="285">
        <f>+B266+C266</f>
        <v>469</v>
      </c>
      <c r="E266" s="329">
        <v>226</v>
      </c>
      <c r="F266" s="329">
        <v>15</v>
      </c>
      <c r="G266" s="329">
        <v>10</v>
      </c>
      <c r="H266" s="329">
        <v>0</v>
      </c>
      <c r="I266" s="329">
        <v>6</v>
      </c>
      <c r="J266" s="329">
        <v>10</v>
      </c>
      <c r="K266" s="329">
        <v>1</v>
      </c>
      <c r="L266" s="329">
        <v>10</v>
      </c>
      <c r="M266" s="526">
        <f>SUM(E266:L266)</f>
        <v>278</v>
      </c>
      <c r="N266" s="526">
        <v>3</v>
      </c>
      <c r="O266" s="331">
        <f>SUM(M266:N266)</f>
        <v>281</v>
      </c>
      <c r="P266" s="539">
        <v>23</v>
      </c>
      <c r="Q266" s="526">
        <v>2</v>
      </c>
      <c r="R266" s="326">
        <f>SUM(P266:Q266)</f>
        <v>25</v>
      </c>
      <c r="S266" s="538">
        <f>+B266-M266-P266</f>
        <v>158</v>
      </c>
      <c r="T266" s="316">
        <f>+C266-N266-Q266</f>
        <v>5</v>
      </c>
      <c r="U266" s="317">
        <f>+S266+T266</f>
        <v>163</v>
      </c>
      <c r="V266" s="315">
        <v>667</v>
      </c>
      <c r="W266" s="326">
        <v>275</v>
      </c>
      <c r="X266" s="252"/>
      <c r="Y266" s="252"/>
      <c r="Z266" s="252"/>
      <c r="AA266" s="252"/>
      <c r="AB266" s="252"/>
      <c r="AC266" s="252"/>
      <c r="AD266" s="252"/>
      <c r="AE266" s="252"/>
      <c r="AF266" s="252"/>
      <c r="AG266" s="252"/>
    </row>
    <row r="267" spans="1:33" s="251" customFormat="1" ht="21" customHeight="1">
      <c r="A267" s="513" t="s">
        <v>319</v>
      </c>
      <c r="B267" s="336">
        <v>973</v>
      </c>
      <c r="C267" s="305">
        <v>10</v>
      </c>
      <c r="D267" s="285">
        <f>+B267+C267</f>
        <v>983</v>
      </c>
      <c r="E267" s="329">
        <v>668</v>
      </c>
      <c r="F267" s="329">
        <v>4</v>
      </c>
      <c r="G267" s="329">
        <v>0</v>
      </c>
      <c r="H267" s="329">
        <v>0</v>
      </c>
      <c r="I267" s="329">
        <v>10</v>
      </c>
      <c r="J267" s="329">
        <v>0</v>
      </c>
      <c r="K267" s="329">
        <v>0</v>
      </c>
      <c r="L267" s="329">
        <v>0</v>
      </c>
      <c r="M267" s="526">
        <f>SUM(E267:L267)</f>
        <v>682</v>
      </c>
      <c r="N267" s="526">
        <v>3</v>
      </c>
      <c r="O267" s="331">
        <f>SUM(M267:N267)</f>
        <v>685</v>
      </c>
      <c r="P267" s="539">
        <v>26</v>
      </c>
      <c r="Q267" s="526">
        <v>4</v>
      </c>
      <c r="R267" s="326">
        <f>SUM(P267:Q267)</f>
        <v>30</v>
      </c>
      <c r="S267" s="538">
        <f>+B267-M267-P267</f>
        <v>265</v>
      </c>
      <c r="T267" s="316">
        <f>+C267-N267-Q267</f>
        <v>3</v>
      </c>
      <c r="U267" s="317">
        <f>+S267+T267</f>
        <v>268</v>
      </c>
      <c r="V267" s="315">
        <v>906</v>
      </c>
      <c r="W267" s="326">
        <v>684</v>
      </c>
      <c r="X267" s="252"/>
      <c r="Y267" s="252"/>
      <c r="Z267" s="252"/>
      <c r="AA267" s="252"/>
      <c r="AB267" s="252"/>
      <c r="AC267" s="252"/>
      <c r="AD267" s="252"/>
      <c r="AE267" s="252"/>
      <c r="AF267" s="252"/>
      <c r="AG267" s="252"/>
    </row>
    <row r="268" spans="1:33" s="251" customFormat="1" ht="21" customHeight="1">
      <c r="A268" s="513" t="s">
        <v>320</v>
      </c>
      <c r="B268" s="336">
        <v>322</v>
      </c>
      <c r="C268" s="305">
        <v>9</v>
      </c>
      <c r="D268" s="285">
        <f>+B268+C268</f>
        <v>331</v>
      </c>
      <c r="E268" s="329">
        <v>162</v>
      </c>
      <c r="F268" s="329">
        <v>5</v>
      </c>
      <c r="G268" s="329">
        <v>7</v>
      </c>
      <c r="H268" s="329">
        <v>0</v>
      </c>
      <c r="I268" s="329">
        <v>3</v>
      </c>
      <c r="J268" s="329">
        <v>5</v>
      </c>
      <c r="K268" s="329">
        <v>2</v>
      </c>
      <c r="L268" s="329">
        <v>1</v>
      </c>
      <c r="M268" s="526">
        <f>SUM(E268:L268)</f>
        <v>185</v>
      </c>
      <c r="N268" s="526">
        <v>4</v>
      </c>
      <c r="O268" s="331">
        <f>SUM(M268:N268)</f>
        <v>189</v>
      </c>
      <c r="P268" s="539">
        <v>19</v>
      </c>
      <c r="Q268" s="526">
        <v>1</v>
      </c>
      <c r="R268" s="326">
        <f>SUM(P268:Q268)</f>
        <v>20</v>
      </c>
      <c r="S268" s="538">
        <f>+B268-M268-P268</f>
        <v>118</v>
      </c>
      <c r="T268" s="316">
        <f>+C268-N268-Q268</f>
        <v>4</v>
      </c>
      <c r="U268" s="317">
        <f>+S268+T268</f>
        <v>122</v>
      </c>
      <c r="V268" s="315">
        <v>557</v>
      </c>
      <c r="W268" s="326">
        <v>230</v>
      </c>
      <c r="X268" s="252"/>
      <c r="Y268" s="252"/>
      <c r="Z268" s="252"/>
      <c r="AA268" s="252"/>
      <c r="AB268" s="252"/>
      <c r="AC268" s="252"/>
      <c r="AD268" s="252"/>
      <c r="AE268" s="252"/>
      <c r="AF268" s="252"/>
      <c r="AG268" s="252"/>
    </row>
    <row r="269" spans="1:33" s="251" customFormat="1" ht="21" customHeight="1">
      <c r="A269" s="513" t="s">
        <v>321</v>
      </c>
      <c r="B269" s="336">
        <v>131</v>
      </c>
      <c r="C269" s="305">
        <v>5</v>
      </c>
      <c r="D269" s="285">
        <f>+B269+C269</f>
        <v>136</v>
      </c>
      <c r="E269" s="329">
        <v>33</v>
      </c>
      <c r="F269" s="329">
        <v>0</v>
      </c>
      <c r="G269" s="329">
        <v>0</v>
      </c>
      <c r="H269" s="329">
        <v>0</v>
      </c>
      <c r="I269" s="329">
        <v>1</v>
      </c>
      <c r="J269" s="329">
        <v>0</v>
      </c>
      <c r="K269" s="329">
        <v>0</v>
      </c>
      <c r="L269" s="329">
        <v>0</v>
      </c>
      <c r="M269" s="526">
        <f>SUM(E269:L269)</f>
        <v>34</v>
      </c>
      <c r="N269" s="526">
        <v>0</v>
      </c>
      <c r="O269" s="331">
        <f>SUM(M269:N269)</f>
        <v>34</v>
      </c>
      <c r="P269" s="539">
        <v>6</v>
      </c>
      <c r="Q269" s="526">
        <v>1</v>
      </c>
      <c r="R269" s="326">
        <f>SUM(P269:Q269)</f>
        <v>7</v>
      </c>
      <c r="S269" s="538">
        <f>+B269-M269-P269</f>
        <v>91</v>
      </c>
      <c r="T269" s="316">
        <f>+C269-N269-Q269</f>
        <v>4</v>
      </c>
      <c r="U269" s="317">
        <f>+S269+T269</f>
        <v>95</v>
      </c>
      <c r="V269" s="315">
        <v>219</v>
      </c>
      <c r="W269" s="326">
        <v>42</v>
      </c>
      <c r="X269" s="252"/>
      <c r="Y269" s="252"/>
      <c r="Z269" s="252"/>
      <c r="AA269" s="252"/>
      <c r="AB269" s="252"/>
      <c r="AC269" s="252"/>
      <c r="AD269" s="252"/>
      <c r="AE269" s="252"/>
      <c r="AF269" s="252"/>
      <c r="AG269" s="252"/>
    </row>
    <row r="270" spans="1:33" s="251" customFormat="1" ht="21" customHeight="1">
      <c r="A270" s="513" t="s">
        <v>322</v>
      </c>
      <c r="B270" s="336">
        <v>511</v>
      </c>
      <c r="C270" s="305">
        <v>297</v>
      </c>
      <c r="D270" s="285">
        <f>+B270+C270</f>
        <v>808</v>
      </c>
      <c r="E270" s="329">
        <v>161</v>
      </c>
      <c r="F270" s="329">
        <v>11</v>
      </c>
      <c r="G270" s="329">
        <v>2</v>
      </c>
      <c r="H270" s="329">
        <v>0</v>
      </c>
      <c r="I270" s="329">
        <v>6</v>
      </c>
      <c r="J270" s="329">
        <v>1</v>
      </c>
      <c r="K270" s="329">
        <v>0</v>
      </c>
      <c r="L270" s="329">
        <v>2</v>
      </c>
      <c r="M270" s="526">
        <f>SUM(E270:L270)</f>
        <v>183</v>
      </c>
      <c r="N270" s="526">
        <v>4</v>
      </c>
      <c r="O270" s="331">
        <f>SUM(M270:N270)</f>
        <v>187</v>
      </c>
      <c r="P270" s="539">
        <v>50</v>
      </c>
      <c r="Q270" s="526">
        <v>13</v>
      </c>
      <c r="R270" s="326">
        <f>SUM(P270:Q270)</f>
        <v>63</v>
      </c>
      <c r="S270" s="538">
        <f>+B270-M270-P270</f>
        <v>278</v>
      </c>
      <c r="T270" s="316">
        <f>+C270-N270-Q270</f>
        <v>280</v>
      </c>
      <c r="U270" s="317">
        <f>+S270+T270</f>
        <v>558</v>
      </c>
      <c r="V270" s="315">
        <v>661</v>
      </c>
      <c r="W270" s="326">
        <v>157</v>
      </c>
      <c r="X270" s="252"/>
      <c r="Y270" s="252"/>
      <c r="Z270" s="252"/>
      <c r="AA270" s="252"/>
      <c r="AB270" s="252"/>
      <c r="AC270" s="252"/>
      <c r="AD270" s="252"/>
      <c r="AE270" s="252"/>
      <c r="AF270" s="252"/>
      <c r="AG270" s="252"/>
    </row>
    <row r="271" spans="1:33" s="251" customFormat="1" ht="21" customHeight="1">
      <c r="A271" s="513" t="s">
        <v>323</v>
      </c>
      <c r="B271" s="336">
        <v>301</v>
      </c>
      <c r="C271" s="305">
        <v>207</v>
      </c>
      <c r="D271" s="285">
        <f>+B271+C271</f>
        <v>508</v>
      </c>
      <c r="E271" s="329">
        <v>134</v>
      </c>
      <c r="F271" s="329">
        <v>11</v>
      </c>
      <c r="G271" s="329">
        <v>0</v>
      </c>
      <c r="H271" s="329">
        <v>0</v>
      </c>
      <c r="I271" s="329">
        <v>2</v>
      </c>
      <c r="J271" s="329">
        <v>1</v>
      </c>
      <c r="K271" s="329">
        <v>1</v>
      </c>
      <c r="L271" s="329">
        <v>0</v>
      </c>
      <c r="M271" s="526">
        <f>SUM(E271:L271)</f>
        <v>149</v>
      </c>
      <c r="N271" s="526">
        <v>11</v>
      </c>
      <c r="O271" s="331">
        <f>SUM(M271:N271)</f>
        <v>160</v>
      </c>
      <c r="P271" s="539">
        <v>11</v>
      </c>
      <c r="Q271" s="526">
        <v>5</v>
      </c>
      <c r="R271" s="326">
        <f>SUM(P271:Q271)</f>
        <v>16</v>
      </c>
      <c r="S271" s="538">
        <f>+B271-M271-P271</f>
        <v>141</v>
      </c>
      <c r="T271" s="316">
        <f>+C271-N271-Q271</f>
        <v>191</v>
      </c>
      <c r="U271" s="317">
        <f>+S271+T271</f>
        <v>332</v>
      </c>
      <c r="V271" s="315">
        <v>304</v>
      </c>
      <c r="W271" s="326">
        <v>161</v>
      </c>
      <c r="X271" s="252"/>
      <c r="Y271" s="252"/>
      <c r="Z271" s="252"/>
      <c r="AA271" s="252"/>
      <c r="AB271" s="252"/>
      <c r="AC271" s="252"/>
      <c r="AD271" s="252"/>
      <c r="AE271" s="252"/>
      <c r="AF271" s="252"/>
      <c r="AG271" s="252"/>
    </row>
    <row r="272" spans="1:33" s="251" customFormat="1" ht="21" customHeight="1">
      <c r="A272" s="513" t="s">
        <v>324</v>
      </c>
      <c r="B272" s="336">
        <v>188</v>
      </c>
      <c r="C272" s="305">
        <v>135</v>
      </c>
      <c r="D272" s="285">
        <f>+B272+C272</f>
        <v>323</v>
      </c>
      <c r="E272" s="329">
        <v>88</v>
      </c>
      <c r="F272" s="329">
        <v>8</v>
      </c>
      <c r="G272" s="329">
        <v>0</v>
      </c>
      <c r="H272" s="329">
        <v>0</v>
      </c>
      <c r="I272" s="329">
        <v>0</v>
      </c>
      <c r="J272" s="329">
        <v>0</v>
      </c>
      <c r="K272" s="329">
        <v>0</v>
      </c>
      <c r="L272" s="329">
        <v>2</v>
      </c>
      <c r="M272" s="526">
        <f>SUM(E272:L272)</f>
        <v>98</v>
      </c>
      <c r="N272" s="526">
        <v>14</v>
      </c>
      <c r="O272" s="331">
        <f>SUM(M272:N272)</f>
        <v>112</v>
      </c>
      <c r="P272" s="539">
        <v>12</v>
      </c>
      <c r="Q272" s="526">
        <v>2</v>
      </c>
      <c r="R272" s="326">
        <f>SUM(P272:Q272)</f>
        <v>14</v>
      </c>
      <c r="S272" s="538">
        <f>+B272-M272-P272</f>
        <v>78</v>
      </c>
      <c r="T272" s="316">
        <f>+C272-N272-Q272</f>
        <v>119</v>
      </c>
      <c r="U272" s="317">
        <f>+S272+T272</f>
        <v>197</v>
      </c>
      <c r="V272" s="315">
        <v>146</v>
      </c>
      <c r="W272" s="326">
        <v>84</v>
      </c>
      <c r="X272" s="252"/>
      <c r="Y272" s="252"/>
      <c r="Z272" s="252"/>
      <c r="AA272" s="252"/>
      <c r="AB272" s="252"/>
      <c r="AC272" s="252"/>
      <c r="AD272" s="252"/>
      <c r="AE272" s="252"/>
      <c r="AF272" s="252"/>
      <c r="AG272" s="252"/>
    </row>
    <row r="273" spans="1:33" s="251" customFormat="1" ht="21" customHeight="1">
      <c r="A273" s="513" t="s">
        <v>325</v>
      </c>
      <c r="B273" s="336">
        <v>269</v>
      </c>
      <c r="C273" s="305">
        <v>4</v>
      </c>
      <c r="D273" s="285">
        <f>+B273+C273</f>
        <v>273</v>
      </c>
      <c r="E273" s="329">
        <v>148</v>
      </c>
      <c r="F273" s="329">
        <v>2</v>
      </c>
      <c r="G273" s="329">
        <v>0</v>
      </c>
      <c r="H273" s="329">
        <v>0</v>
      </c>
      <c r="I273" s="329">
        <v>0</v>
      </c>
      <c r="J273" s="329">
        <v>1</v>
      </c>
      <c r="K273" s="329">
        <v>0</v>
      </c>
      <c r="L273" s="329">
        <v>0</v>
      </c>
      <c r="M273" s="526">
        <f>SUM(E273:L273)</f>
        <v>151</v>
      </c>
      <c r="N273" s="526">
        <v>1</v>
      </c>
      <c r="O273" s="331">
        <f>SUM(M273:N273)</f>
        <v>152</v>
      </c>
      <c r="P273" s="539">
        <v>17</v>
      </c>
      <c r="Q273" s="526">
        <v>0</v>
      </c>
      <c r="R273" s="326">
        <f>SUM(P273:Q273)</f>
        <v>17</v>
      </c>
      <c r="S273" s="538">
        <f>+B273-M273-P273</f>
        <v>101</v>
      </c>
      <c r="T273" s="316">
        <f>+C273-N273-Q273</f>
        <v>3</v>
      </c>
      <c r="U273" s="317">
        <f>+S273+T273</f>
        <v>104</v>
      </c>
      <c r="V273" s="315">
        <v>355</v>
      </c>
      <c r="W273" s="326">
        <v>160</v>
      </c>
      <c r="X273" s="252"/>
      <c r="Y273" s="252"/>
      <c r="Z273" s="252"/>
      <c r="AA273" s="252"/>
      <c r="AB273" s="252"/>
      <c r="AC273" s="252"/>
      <c r="AD273" s="252"/>
      <c r="AE273" s="252"/>
      <c r="AF273" s="252"/>
      <c r="AG273" s="252"/>
    </row>
    <row r="274" spans="1:33" s="251" customFormat="1" ht="21" customHeight="1">
      <c r="A274" s="513" t="s">
        <v>326</v>
      </c>
      <c r="B274" s="336">
        <v>219</v>
      </c>
      <c r="C274" s="305">
        <v>218</v>
      </c>
      <c r="D274" s="285">
        <f>+B274+C274</f>
        <v>437</v>
      </c>
      <c r="E274" s="329">
        <v>122</v>
      </c>
      <c r="F274" s="329">
        <v>9</v>
      </c>
      <c r="G274" s="329">
        <v>1</v>
      </c>
      <c r="H274" s="329">
        <v>0</v>
      </c>
      <c r="I274" s="329">
        <v>6</v>
      </c>
      <c r="J274" s="329">
        <v>8</v>
      </c>
      <c r="K274" s="329">
        <v>1</v>
      </c>
      <c r="L274" s="329">
        <v>0</v>
      </c>
      <c r="M274" s="526">
        <f>SUM(E274:L274)</f>
        <v>147</v>
      </c>
      <c r="N274" s="526">
        <v>9</v>
      </c>
      <c r="O274" s="331">
        <f>SUM(M274:N274)</f>
        <v>156</v>
      </c>
      <c r="P274" s="539">
        <v>10</v>
      </c>
      <c r="Q274" s="526">
        <v>19</v>
      </c>
      <c r="R274" s="326">
        <f>SUM(P274:Q274)</f>
        <v>29</v>
      </c>
      <c r="S274" s="538">
        <f>+B274-M274-P274</f>
        <v>62</v>
      </c>
      <c r="T274" s="316">
        <f>+C274-N274-Q274</f>
        <v>190</v>
      </c>
      <c r="U274" s="317">
        <f>+S274+T274</f>
        <v>252</v>
      </c>
      <c r="V274" s="315">
        <v>312</v>
      </c>
      <c r="W274" s="326">
        <v>122</v>
      </c>
      <c r="X274" s="252"/>
      <c r="Y274" s="252"/>
      <c r="Z274" s="252"/>
      <c r="AA274" s="252"/>
      <c r="AB274" s="252"/>
      <c r="AC274" s="252"/>
      <c r="AD274" s="252"/>
      <c r="AE274" s="252"/>
      <c r="AF274" s="252"/>
      <c r="AG274" s="252"/>
    </row>
    <row r="275" spans="1:33" s="251" customFormat="1" ht="21" customHeight="1">
      <c r="A275" s="513" t="s">
        <v>327</v>
      </c>
      <c r="B275" s="336">
        <v>325</v>
      </c>
      <c r="C275" s="305">
        <v>382</v>
      </c>
      <c r="D275" s="285">
        <f>+B275+C275</f>
        <v>707</v>
      </c>
      <c r="E275" s="329">
        <v>140</v>
      </c>
      <c r="F275" s="329">
        <v>36</v>
      </c>
      <c r="G275" s="329">
        <v>1</v>
      </c>
      <c r="H275" s="329">
        <v>0</v>
      </c>
      <c r="I275" s="329">
        <v>0</v>
      </c>
      <c r="J275" s="329">
        <v>1</v>
      </c>
      <c r="K275" s="329">
        <v>0</v>
      </c>
      <c r="L275" s="329">
        <v>2</v>
      </c>
      <c r="M275" s="526">
        <f>SUM(E275:L275)</f>
        <v>180</v>
      </c>
      <c r="N275" s="526">
        <v>27</v>
      </c>
      <c r="O275" s="331">
        <f>SUM(M275:N275)</f>
        <v>207</v>
      </c>
      <c r="P275" s="539">
        <v>5</v>
      </c>
      <c r="Q275" s="526">
        <v>3</v>
      </c>
      <c r="R275" s="326">
        <f>SUM(P275:Q275)</f>
        <v>8</v>
      </c>
      <c r="S275" s="538">
        <f>+B275-M275-P275</f>
        <v>140</v>
      </c>
      <c r="T275" s="316">
        <f>+C275-N275-Q275</f>
        <v>352</v>
      </c>
      <c r="U275" s="317">
        <f>+S275+T275</f>
        <v>492</v>
      </c>
      <c r="V275" s="315">
        <v>342</v>
      </c>
      <c r="W275" s="326">
        <v>134</v>
      </c>
      <c r="X275" s="252"/>
      <c r="Y275" s="252"/>
      <c r="Z275" s="252"/>
      <c r="AA275" s="252"/>
      <c r="AB275" s="252"/>
      <c r="AC275" s="252"/>
      <c r="AD275" s="252"/>
      <c r="AE275" s="252"/>
      <c r="AF275" s="252"/>
      <c r="AG275" s="252"/>
    </row>
    <row r="276" spans="1:33" s="251" customFormat="1" ht="21" customHeight="1">
      <c r="A276" s="513" t="s">
        <v>328</v>
      </c>
      <c r="B276" s="336">
        <v>172</v>
      </c>
      <c r="C276" s="305">
        <v>229</v>
      </c>
      <c r="D276" s="285">
        <f>+B276+C276</f>
        <v>401</v>
      </c>
      <c r="E276" s="329">
        <v>84</v>
      </c>
      <c r="F276" s="329">
        <v>4</v>
      </c>
      <c r="G276" s="329">
        <v>0</v>
      </c>
      <c r="H276" s="329">
        <v>0</v>
      </c>
      <c r="I276" s="329">
        <v>8</v>
      </c>
      <c r="J276" s="329">
        <v>1</v>
      </c>
      <c r="K276" s="329">
        <v>0</v>
      </c>
      <c r="L276" s="329">
        <v>0</v>
      </c>
      <c r="M276" s="526">
        <f>SUM(E276:L276)</f>
        <v>97</v>
      </c>
      <c r="N276" s="526">
        <v>34</v>
      </c>
      <c r="O276" s="331">
        <f>SUM(M276:N276)</f>
        <v>131</v>
      </c>
      <c r="P276" s="539">
        <v>5</v>
      </c>
      <c r="Q276" s="526">
        <v>21</v>
      </c>
      <c r="R276" s="326">
        <f>SUM(P276:Q276)</f>
        <v>26</v>
      </c>
      <c r="S276" s="538">
        <f>+B276-M276-P276</f>
        <v>70</v>
      </c>
      <c r="T276" s="316">
        <f>+C276-N276-Q276</f>
        <v>174</v>
      </c>
      <c r="U276" s="317">
        <f>+S276+T276</f>
        <v>244</v>
      </c>
      <c r="V276" s="315">
        <v>298</v>
      </c>
      <c r="W276" s="326">
        <v>95</v>
      </c>
      <c r="X276" s="252"/>
      <c r="Y276" s="252"/>
      <c r="Z276" s="252"/>
      <c r="AA276" s="252"/>
      <c r="AB276" s="252"/>
      <c r="AC276" s="252"/>
      <c r="AD276" s="252"/>
      <c r="AE276" s="252"/>
      <c r="AF276" s="252"/>
      <c r="AG276" s="252"/>
    </row>
    <row r="277" spans="1:31" s="43" customFormat="1" ht="12.75" customHeight="1">
      <c r="A277" s="767" t="s">
        <v>329</v>
      </c>
      <c r="B277" s="767"/>
      <c r="C277" s="767"/>
      <c r="D277" s="767"/>
      <c r="E277" s="767"/>
      <c r="F277" s="767"/>
      <c r="G277" s="767"/>
      <c r="H277" s="767"/>
      <c r="I277" s="767"/>
      <c r="J277" s="767"/>
      <c r="K277" s="767"/>
      <c r="L277" s="767"/>
      <c r="M277" s="767"/>
      <c r="N277" s="767"/>
      <c r="O277" s="767"/>
      <c r="P277" s="767"/>
      <c r="Q277" s="767"/>
      <c r="R277" s="767"/>
      <c r="S277" s="767"/>
      <c r="T277" s="767"/>
      <c r="U277" s="767"/>
      <c r="V277" s="44"/>
      <c r="W277" s="44"/>
      <c r="X277" s="44"/>
      <c r="Y277" s="44"/>
      <c r="Z277" s="44"/>
      <c r="AA277" s="44"/>
      <c r="AB277" s="44"/>
      <c r="AC277" s="44"/>
      <c r="AD277" s="44"/>
      <c r="AE277" s="44"/>
    </row>
    <row r="278" spans="1:33" s="62" customFormat="1" ht="10.5" customHeight="1">
      <c r="A278" s="490"/>
      <c r="B278" s="265"/>
      <c r="C278" s="265"/>
      <c r="D278" s="265"/>
      <c r="E278" s="265"/>
      <c r="F278" s="265"/>
      <c r="G278" s="265"/>
      <c r="H278" s="265"/>
      <c r="I278" s="265"/>
      <c r="J278" s="265"/>
      <c r="K278" s="265"/>
      <c r="L278" s="265"/>
      <c r="M278" s="530"/>
      <c r="N278" s="530"/>
      <c r="O278" s="265"/>
      <c r="P278" s="530"/>
      <c r="Q278" s="530"/>
      <c r="R278" s="265"/>
      <c r="S278" s="530"/>
      <c r="T278" s="265"/>
      <c r="U278" s="46"/>
      <c r="V278" s="265"/>
      <c r="W278" s="265"/>
      <c r="X278" s="46"/>
      <c r="Y278" s="46"/>
      <c r="Z278" s="46"/>
      <c r="AA278" s="46"/>
      <c r="AB278" s="46"/>
      <c r="AC278" s="46"/>
      <c r="AD278" s="46"/>
      <c r="AE278" s="46"/>
      <c r="AF278" s="46"/>
      <c r="AG278" s="46"/>
    </row>
    <row r="294" ht="3.75" customHeight="1"/>
    <row r="295" ht="12.75" hidden="1" collapsed="1"/>
    <row r="296" ht="12.75" hidden="1" collapsed="1"/>
    <row r="297" ht="12.75" hidden="1" collapsed="1"/>
    <row r="298" ht="12.75" hidden="1" collapsed="1"/>
    <row r="299" ht="12.75" hidden="1" collapsed="1"/>
    <row r="300" ht="12.75" hidden="1" collapsed="1"/>
    <row r="301" ht="12.75" hidden="1" collapsed="1"/>
    <row r="302" ht="12.75" hidden="1" collapsed="1"/>
    <row r="303" ht="12.75" hidden="1" collapsed="1"/>
    <row r="304" ht="12.75" hidden="1" collapsed="1"/>
    <row r="305" ht="12.75" hidden="1" collapsed="1"/>
    <row r="306" ht="12.75" hidden="1" collapsed="1"/>
    <row r="307" ht="12.75" hidden="1" collapsed="1"/>
    <row r="308" ht="12.75" hidden="1" collapsed="1"/>
    <row r="309" ht="1.5" customHeight="1"/>
    <row r="310" ht="12.75" hidden="1" collapsed="1"/>
    <row r="311" ht="12.75" hidden="1" collapsed="1"/>
    <row r="312" ht="12.75" hidden="1" collapsed="1"/>
    <row r="313" ht="12.75" hidden="1" collapsed="1"/>
    <row r="314" ht="12.75" hidden="1" collapsed="1"/>
    <row r="315" ht="12.75" hidden="1" collapsed="1"/>
    <row r="316" ht="12.75" hidden="1" collapsed="1"/>
    <row r="317" ht="12.75" hidden="1" collapsed="1"/>
    <row r="318" ht="12.75" hidden="1" collapsed="1"/>
    <row r="319" ht="17.25" customHeight="1" hidden="1" collapsed="1"/>
    <row r="320" ht="17.25" customHeight="1" hidden="1" collapsed="1"/>
    <row r="321" ht="17.25" customHeight="1" hidden="1" collapsed="1"/>
    <row r="322" ht="17.25" customHeight="1" hidden="1" collapsed="1"/>
    <row r="329" ht="22.5" customHeight="1"/>
  </sheetData>
  <sheetProtection formatCells="0" formatColumns="0" formatRows="0" insertColumns="0" insertRows="0" insertHyperlinks="0" deleteColumns="0" deleteRows="0" sort="0" autoFilter="0" pivotTables="0"/>
  <mergeCells count="81">
    <mergeCell ref="A98:U98"/>
    <mergeCell ref="A88:U88"/>
    <mergeCell ref="A125:A127"/>
    <mergeCell ref="B125:C125"/>
    <mergeCell ref="D125:D126"/>
    <mergeCell ref="R125:R126"/>
    <mergeCell ref="M125:N125"/>
    <mergeCell ref="O125:O126"/>
    <mergeCell ref="G125:G126"/>
    <mergeCell ref="A120:W120"/>
    <mergeCell ref="A121:W121"/>
    <mergeCell ref="A123:W123"/>
    <mergeCell ref="A2:S2"/>
    <mergeCell ref="T2:U2"/>
    <mergeCell ref="A27:U27"/>
    <mergeCell ref="A87:U87"/>
    <mergeCell ref="A93:U93"/>
    <mergeCell ref="A178:U178"/>
    <mergeCell ref="J233:L233"/>
    <mergeCell ref="O233:O234"/>
    <mergeCell ref="M233:N233"/>
    <mergeCell ref="H125:H126"/>
    <mergeCell ref="I125:I126"/>
    <mergeCell ref="J125:L125"/>
    <mergeCell ref="F125:F126"/>
    <mergeCell ref="P125:Q125"/>
    <mergeCell ref="A159:A161"/>
    <mergeCell ref="B159:C159"/>
    <mergeCell ref="A131:U131"/>
    <mergeCell ref="P159:Q159"/>
    <mergeCell ref="G159:G160"/>
    <mergeCell ref="J159:L159"/>
    <mergeCell ref="B233:C233"/>
    <mergeCell ref="A277:U277"/>
    <mergeCell ref="J261:L261"/>
    <mergeCell ref="M261:N261"/>
    <mergeCell ref="O261:O262"/>
    <mergeCell ref="P261:Q261"/>
    <mergeCell ref="R261:R262"/>
    <mergeCell ref="S261:T261"/>
    <mergeCell ref="A261:A263"/>
    <mergeCell ref="B261:C261"/>
    <mergeCell ref="I261:I262"/>
    <mergeCell ref="V261:W261"/>
    <mergeCell ref="A259:W259"/>
    <mergeCell ref="U261:U262"/>
    <mergeCell ref="P233:Q233"/>
    <mergeCell ref="R233:R234"/>
    <mergeCell ref="S233:T233"/>
    <mergeCell ref="U233:U234"/>
    <mergeCell ref="A239:U239"/>
    <mergeCell ref="G233:G234"/>
    <mergeCell ref="I233:I234"/>
    <mergeCell ref="D261:D262"/>
    <mergeCell ref="E261:E262"/>
    <mergeCell ref="F261:F262"/>
    <mergeCell ref="G261:G262"/>
    <mergeCell ref="H261:H262"/>
    <mergeCell ref="A233:A235"/>
    <mergeCell ref="V159:W159"/>
    <mergeCell ref="V125:W125"/>
    <mergeCell ref="A157:W157"/>
    <mergeCell ref="R159:R160"/>
    <mergeCell ref="S159:T159"/>
    <mergeCell ref="S125:T125"/>
    <mergeCell ref="U125:U126"/>
    <mergeCell ref="U159:U160"/>
    <mergeCell ref="D159:D160"/>
    <mergeCell ref="E159:E160"/>
    <mergeCell ref="F159:F160"/>
    <mergeCell ref="H159:H160"/>
    <mergeCell ref="I159:I160"/>
    <mergeCell ref="E125:E126"/>
    <mergeCell ref="M159:N159"/>
    <mergeCell ref="O159:O160"/>
    <mergeCell ref="D233:D234"/>
    <mergeCell ref="E233:E234"/>
    <mergeCell ref="F233:F234"/>
    <mergeCell ref="A231:W231"/>
    <mergeCell ref="H233:H234"/>
    <mergeCell ref="V233:W233"/>
  </mergeCells>
  <hyperlinks>
    <hyperlink ref="A131" r:id="rId1" display="http://www.pj.gob.pe/"/>
    <hyperlink ref="A178" r:id="rId2" display="http://www.pj.gob.pe/"/>
    <hyperlink ref="A239" r:id="rId3" display="http://www.pj.gob.pe/"/>
    <hyperlink ref="A277" r:id="rId4" display="http://www.pj.gob.pe/"/>
  </hyperlinks>
  <printOptions horizontalCentered="1" verticalCentered="1"/>
  <pageMargins left="0.2199074074074074" right="0.2362204724409449" top="0.2362204724409449" bottom="1.328125" header="0" footer="0.2362204724409449"/>
  <pageSetup horizontalDpi="600" verticalDpi="600" orientation="portrait" paperSize="9" scale="50"/>
  <headerFooter alignWithMargins="0">
    <oddFooter>&amp;C&amp;"Arial,Negrita"&amp;11Página &amp;P&amp;R&amp;8Elaborado por: HELG</oddFooter>
  </headerFooter>
  <rowBreaks count="1" manualBreakCount="1">
    <brk id="2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soporte</dc:creator>
  <cp:keywords/>
  <dc:description/>
  <cp:lastModifiedBy>Usuario de Windows</cp:lastModifiedBy>
  <dcterms:created xsi:type="dcterms:W3CDTF">2010-07-13T00:49:07Z</dcterms:created>
  <dcterms:modified xsi:type="dcterms:W3CDTF">2019-01-15T01:18:47Z</dcterms:modified>
  <cp:category/>
  <cp:version/>
  <cp:contentType/>
  <cp:contentStatus/>
</cp:coreProperties>
</file>